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INAPI\ORÇAMENTOS\COZINHA DO CRAS\"/>
    </mc:Choice>
  </mc:AlternateContent>
  <bookViews>
    <workbookView xWindow="0" yWindow="0" windowWidth="28800" windowHeight="12300" activeTab="1"/>
  </bookViews>
  <sheets>
    <sheet name="PROPOSTA" sheetId="2" r:id="rId1"/>
    <sheet name="ORCAMENTO" sheetId="1" r:id="rId2"/>
    <sheet name="CRONOGRAMA" sheetId="3" r:id="rId3"/>
  </sheets>
  <definedNames>
    <definedName name="PO.CustoUnitario" localSheetId="2">ROUND(CRONOGRAMA!$F1,15-13*CRONOGRAMA!$M$4)</definedName>
    <definedName name="PO.CustoUnitario" localSheetId="0">ROUND(PROPOSTA!$N1,15-13*PROPOSTA!$U$4)</definedName>
    <definedName name="PO.CustoUnitario">ROUND(ORCAMENTO!$N1,15-13*ORCAMENTO!$U$4)</definedName>
    <definedName name="_xlnm.Print_Titles" localSheetId="2">CRONOGRAMA!$9:$10</definedName>
    <definedName name="_xlnm.Print_Titles" localSheetId="1">ORCAMENTO!$9:$10</definedName>
    <definedName name="_xlnm.Print_Titles" localSheetId="0">PROPOSTA!$9:$10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3" l="1"/>
  <c r="E22" i="3"/>
  <c r="E21" i="3"/>
  <c r="E20" i="3"/>
  <c r="E19" i="3"/>
  <c r="E18" i="3"/>
  <c r="E17" i="3"/>
  <c r="E16" i="3"/>
  <c r="E15" i="3"/>
  <c r="M15" i="3" s="1"/>
  <c r="E14" i="3"/>
  <c r="E13" i="3"/>
  <c r="E12" i="3"/>
  <c r="M13" i="3"/>
  <c r="K23" i="3"/>
  <c r="K22" i="3"/>
  <c r="K21" i="3"/>
  <c r="K20" i="3"/>
  <c r="K19" i="3"/>
  <c r="K18" i="3"/>
  <c r="K17" i="3"/>
  <c r="K16" i="3"/>
  <c r="K15" i="3"/>
  <c r="K14" i="3"/>
  <c r="K13" i="3"/>
  <c r="K12" i="3"/>
  <c r="I23" i="3"/>
  <c r="I22" i="3"/>
  <c r="I21" i="3"/>
  <c r="I20" i="3"/>
  <c r="I19" i="3"/>
  <c r="I18" i="3"/>
  <c r="I17" i="3"/>
  <c r="I16" i="3"/>
  <c r="I15" i="3"/>
  <c r="I14" i="3"/>
  <c r="I13" i="3"/>
  <c r="I12" i="3"/>
  <c r="G23" i="3"/>
  <c r="G22" i="3"/>
  <c r="G21" i="3"/>
  <c r="G20" i="3"/>
  <c r="G19" i="3"/>
  <c r="G18" i="3"/>
  <c r="M18" i="3" s="1"/>
  <c r="G17" i="3"/>
  <c r="G16" i="3"/>
  <c r="G15" i="3"/>
  <c r="G14" i="3"/>
  <c r="G13" i="3"/>
  <c r="G12" i="3"/>
  <c r="L23" i="3"/>
  <c r="L22" i="3"/>
  <c r="L21" i="3"/>
  <c r="L20" i="3"/>
  <c r="L19" i="3"/>
  <c r="L18" i="3"/>
  <c r="L17" i="3"/>
  <c r="L16" i="3"/>
  <c r="L15" i="3"/>
  <c r="L14" i="3"/>
  <c r="L13" i="3"/>
  <c r="L12" i="3"/>
  <c r="C24" i="3"/>
  <c r="J84" i="2"/>
  <c r="H84" i="2"/>
  <c r="J83" i="2"/>
  <c r="H83" i="2"/>
  <c r="J82" i="2"/>
  <c r="H82" i="2"/>
  <c r="J81" i="2"/>
  <c r="J85" i="2" s="1"/>
  <c r="H81" i="2"/>
  <c r="J79" i="2"/>
  <c r="H79" i="2"/>
  <c r="J78" i="2"/>
  <c r="K78" i="2" s="1"/>
  <c r="H78" i="2"/>
  <c r="J77" i="2"/>
  <c r="H77" i="2"/>
  <c r="J76" i="2"/>
  <c r="K76" i="2" s="1"/>
  <c r="H76" i="2"/>
  <c r="J75" i="2"/>
  <c r="H75" i="2"/>
  <c r="J74" i="2"/>
  <c r="K74" i="2" s="1"/>
  <c r="H74" i="2"/>
  <c r="J73" i="2"/>
  <c r="H73" i="2"/>
  <c r="J72" i="2"/>
  <c r="K72" i="2" s="1"/>
  <c r="H72" i="2"/>
  <c r="J71" i="2"/>
  <c r="H71" i="2"/>
  <c r="J70" i="2"/>
  <c r="K70" i="2" s="1"/>
  <c r="H70" i="2"/>
  <c r="J69" i="2"/>
  <c r="H69" i="2"/>
  <c r="J68" i="2"/>
  <c r="K68" i="2" s="1"/>
  <c r="H68" i="2"/>
  <c r="J66" i="2"/>
  <c r="H66" i="2"/>
  <c r="J65" i="2"/>
  <c r="K65" i="2" s="1"/>
  <c r="H65" i="2"/>
  <c r="J64" i="2"/>
  <c r="H64" i="2"/>
  <c r="J63" i="2"/>
  <c r="K63" i="2" s="1"/>
  <c r="H63" i="2"/>
  <c r="J62" i="2"/>
  <c r="H62" i="2"/>
  <c r="J61" i="2"/>
  <c r="K61" i="2" s="1"/>
  <c r="H61" i="2"/>
  <c r="J60" i="2"/>
  <c r="H60" i="2"/>
  <c r="J59" i="2"/>
  <c r="K59" i="2" s="1"/>
  <c r="H59" i="2"/>
  <c r="J58" i="2"/>
  <c r="H58" i="2"/>
  <c r="J56" i="2"/>
  <c r="K56" i="2" s="1"/>
  <c r="H56" i="2"/>
  <c r="J55" i="2"/>
  <c r="H55" i="2"/>
  <c r="J54" i="2"/>
  <c r="K54" i="2" s="1"/>
  <c r="H54" i="2"/>
  <c r="J53" i="2"/>
  <c r="H53" i="2"/>
  <c r="K51" i="2"/>
  <c r="J51" i="2"/>
  <c r="H51" i="2"/>
  <c r="J50" i="2"/>
  <c r="H50" i="2"/>
  <c r="J49" i="2"/>
  <c r="H49" i="2"/>
  <c r="K49" i="2" s="1"/>
  <c r="J48" i="2"/>
  <c r="H48" i="2"/>
  <c r="J46" i="2"/>
  <c r="H46" i="2"/>
  <c r="J45" i="2"/>
  <c r="H45" i="2"/>
  <c r="J44" i="2"/>
  <c r="H44" i="2"/>
  <c r="J43" i="2"/>
  <c r="H43" i="2"/>
  <c r="J42" i="2"/>
  <c r="H42" i="2"/>
  <c r="J40" i="2"/>
  <c r="H40" i="2"/>
  <c r="J39" i="2"/>
  <c r="H39" i="2"/>
  <c r="J38" i="2"/>
  <c r="H38" i="2"/>
  <c r="J37" i="2"/>
  <c r="H37" i="2"/>
  <c r="J35" i="2"/>
  <c r="H35" i="2"/>
  <c r="J34" i="2"/>
  <c r="H34" i="2"/>
  <c r="J33" i="2"/>
  <c r="H33" i="2"/>
  <c r="J32" i="2"/>
  <c r="H32" i="2"/>
  <c r="J30" i="2"/>
  <c r="H30" i="2"/>
  <c r="J29" i="2"/>
  <c r="H29" i="2"/>
  <c r="J28" i="2"/>
  <c r="H28" i="2"/>
  <c r="J27" i="2"/>
  <c r="H27" i="2"/>
  <c r="J26" i="2"/>
  <c r="J24" i="2"/>
  <c r="H24" i="2"/>
  <c r="J23" i="2"/>
  <c r="H23" i="2"/>
  <c r="J20" i="2"/>
  <c r="H20" i="2"/>
  <c r="J19" i="2"/>
  <c r="H19" i="2"/>
  <c r="J18" i="2"/>
  <c r="H18" i="2"/>
  <c r="J15" i="2"/>
  <c r="H15" i="2"/>
  <c r="J14" i="2"/>
  <c r="K14" i="2" s="1"/>
  <c r="H14" i="2"/>
  <c r="J13" i="2"/>
  <c r="H13" i="2"/>
  <c r="M22" i="3" l="1"/>
  <c r="M19" i="3"/>
  <c r="M14" i="3"/>
  <c r="M21" i="3"/>
  <c r="M12" i="3"/>
  <c r="M23" i="3"/>
  <c r="M20" i="3"/>
  <c r="M17" i="3"/>
  <c r="E24" i="3"/>
  <c r="D24" i="3" s="1"/>
  <c r="M16" i="3"/>
  <c r="K24" i="3"/>
  <c r="J24" i="3" s="1"/>
  <c r="I24" i="3"/>
  <c r="H24" i="3" s="1"/>
  <c r="G24" i="3"/>
  <c r="F24" i="3" s="1"/>
  <c r="H16" i="2"/>
  <c r="K16" i="2" s="1"/>
  <c r="K23" i="2"/>
  <c r="J31" i="2"/>
  <c r="K50" i="2"/>
  <c r="H57" i="2"/>
  <c r="H67" i="2"/>
  <c r="J25" i="2"/>
  <c r="K18" i="2"/>
  <c r="K24" i="2"/>
  <c r="K27" i="2"/>
  <c r="K29" i="2"/>
  <c r="K32" i="2"/>
  <c r="K34" i="2"/>
  <c r="K37" i="2"/>
  <c r="K39" i="2"/>
  <c r="J21" i="2"/>
  <c r="J47" i="2"/>
  <c r="J67" i="2"/>
  <c r="K67" i="2" s="1"/>
  <c r="J16" i="2"/>
  <c r="K19" i="2"/>
  <c r="K48" i="2"/>
  <c r="K15" i="2"/>
  <c r="K28" i="2"/>
  <c r="K30" i="2"/>
  <c r="K38" i="2"/>
  <c r="K40" i="2"/>
  <c r="K43" i="2"/>
  <c r="K45" i="2"/>
  <c r="K53" i="2"/>
  <c r="K55" i="2"/>
  <c r="K69" i="2"/>
  <c r="K71" i="2"/>
  <c r="K73" i="2"/>
  <c r="K75" i="2"/>
  <c r="K77" i="2"/>
  <c r="K79" i="2"/>
  <c r="K82" i="2"/>
  <c r="K84" i="2"/>
  <c r="K20" i="2"/>
  <c r="H41" i="2"/>
  <c r="H47" i="2"/>
  <c r="K47" i="2" s="1"/>
  <c r="H80" i="2"/>
  <c r="H85" i="2"/>
  <c r="H31" i="2"/>
  <c r="K31" i="2" s="1"/>
  <c r="K33" i="2"/>
  <c r="K35" i="2"/>
  <c r="K44" i="2"/>
  <c r="K46" i="2"/>
  <c r="K60" i="2"/>
  <c r="K62" i="2"/>
  <c r="K64" i="2"/>
  <c r="K66" i="2"/>
  <c r="K85" i="2"/>
  <c r="K83" i="2"/>
  <c r="K25" i="2"/>
  <c r="H36" i="2"/>
  <c r="H25" i="2"/>
  <c r="J36" i="2"/>
  <c r="J41" i="2"/>
  <c r="K41" i="2" s="1"/>
  <c r="J57" i="2"/>
  <c r="K57" i="2" s="1"/>
  <c r="J80" i="2"/>
  <c r="K13" i="2"/>
  <c r="K26" i="2"/>
  <c r="K42" i="2"/>
  <c r="K58" i="2"/>
  <c r="K81" i="2"/>
  <c r="H21" i="2"/>
  <c r="H86" i="2" s="1"/>
  <c r="M24" i="3" l="1"/>
  <c r="L24" i="3"/>
  <c r="K36" i="2"/>
  <c r="K80" i="2"/>
  <c r="J86" i="2"/>
  <c r="K86" i="2" s="1"/>
  <c r="K21" i="2"/>
  <c r="H84" i="1" l="1"/>
  <c r="H83" i="1"/>
  <c r="H82" i="1"/>
  <c r="H81" i="1"/>
  <c r="H78" i="1"/>
  <c r="H77" i="1"/>
  <c r="H75" i="1"/>
  <c r="H74" i="1"/>
  <c r="H73" i="1"/>
  <c r="H72" i="1"/>
  <c r="H71" i="1"/>
  <c r="H70" i="1"/>
  <c r="H69" i="1"/>
  <c r="H66" i="1"/>
  <c r="H65" i="1"/>
  <c r="H64" i="1"/>
  <c r="H63" i="1"/>
  <c r="H61" i="1"/>
  <c r="H60" i="1"/>
  <c r="H58" i="1"/>
  <c r="H55" i="1"/>
  <c r="H54" i="1"/>
  <c r="H53" i="1"/>
  <c r="H51" i="1"/>
  <c r="H50" i="1"/>
  <c r="H49" i="1"/>
  <c r="H48" i="1"/>
  <c r="H52" i="1" s="1"/>
  <c r="H45" i="1"/>
  <c r="H44" i="1"/>
  <c r="H42" i="1"/>
  <c r="H40" i="1"/>
  <c r="H38" i="1"/>
  <c r="H37" i="1"/>
  <c r="H35" i="1"/>
  <c r="H34" i="1"/>
  <c r="H33" i="1"/>
  <c r="H32" i="1"/>
  <c r="H30" i="1"/>
  <c r="H29" i="1"/>
  <c r="H28" i="1"/>
  <c r="H27" i="1"/>
  <c r="H24" i="1"/>
  <c r="H23" i="1"/>
  <c r="H20" i="1"/>
  <c r="H18" i="1"/>
  <c r="H14" i="1"/>
  <c r="H13" i="1"/>
  <c r="J14" i="1"/>
  <c r="H15" i="1"/>
  <c r="J15" i="1"/>
  <c r="J18" i="1"/>
  <c r="H19" i="1"/>
  <c r="J19" i="1"/>
  <c r="J20" i="1"/>
  <c r="J23" i="1"/>
  <c r="J24" i="1"/>
  <c r="J26" i="1"/>
  <c r="J27" i="1"/>
  <c r="J28" i="1"/>
  <c r="J29" i="1"/>
  <c r="J30" i="1"/>
  <c r="J32" i="1"/>
  <c r="J33" i="1"/>
  <c r="J34" i="1"/>
  <c r="J35" i="1"/>
  <c r="J37" i="1"/>
  <c r="J38" i="1"/>
  <c r="H39" i="1"/>
  <c r="J39" i="1"/>
  <c r="J40" i="1"/>
  <c r="J42" i="1"/>
  <c r="H43" i="1"/>
  <c r="J43" i="1"/>
  <c r="J44" i="1"/>
  <c r="J45" i="1"/>
  <c r="H46" i="1"/>
  <c r="J46" i="1"/>
  <c r="J48" i="1"/>
  <c r="J49" i="1"/>
  <c r="J50" i="1"/>
  <c r="J51" i="1"/>
  <c r="J53" i="1"/>
  <c r="J54" i="1"/>
  <c r="J55" i="1"/>
  <c r="H56" i="1"/>
  <c r="J56" i="1"/>
  <c r="J58" i="1"/>
  <c r="H59" i="1"/>
  <c r="J59" i="1"/>
  <c r="J60" i="1"/>
  <c r="J61" i="1"/>
  <c r="H62" i="1"/>
  <c r="J62" i="1"/>
  <c r="J63" i="1"/>
  <c r="J64" i="1"/>
  <c r="J65" i="1"/>
  <c r="J66" i="1"/>
  <c r="H68" i="1"/>
  <c r="J68" i="1"/>
  <c r="J69" i="1"/>
  <c r="J70" i="1"/>
  <c r="J71" i="1"/>
  <c r="J72" i="1"/>
  <c r="J73" i="1"/>
  <c r="J74" i="1"/>
  <c r="J75" i="1"/>
  <c r="H76" i="1"/>
  <c r="J76" i="1"/>
  <c r="J77" i="1"/>
  <c r="J78" i="1"/>
  <c r="H79" i="1"/>
  <c r="J79" i="1"/>
  <c r="J81" i="1"/>
  <c r="J82" i="1"/>
  <c r="J83" i="1"/>
  <c r="J84" i="1"/>
  <c r="J13" i="1"/>
  <c r="J52" i="1" l="1"/>
  <c r="J80" i="1"/>
  <c r="H57" i="1"/>
  <c r="J57" i="1"/>
  <c r="K57" i="1" s="1"/>
  <c r="J85" i="1"/>
  <c r="H80" i="1"/>
  <c r="K80" i="1" s="1"/>
  <c r="H85" i="1"/>
  <c r="H67" i="1"/>
  <c r="K67" i="1" s="1"/>
  <c r="J67" i="1"/>
  <c r="K56" i="1"/>
  <c r="H47" i="1"/>
  <c r="J47" i="1"/>
  <c r="J21" i="1"/>
  <c r="H41" i="1"/>
  <c r="J41" i="1"/>
  <c r="K41" i="1" s="1"/>
  <c r="H21" i="1"/>
  <c r="K35" i="1"/>
  <c r="K24" i="1"/>
  <c r="H36" i="1"/>
  <c r="K39" i="1"/>
  <c r="K13" i="1"/>
  <c r="K42" i="1"/>
  <c r="K51" i="1"/>
  <c r="K84" i="1"/>
  <c r="J31" i="1"/>
  <c r="H25" i="1"/>
  <c r="H31" i="1"/>
  <c r="J36" i="1"/>
  <c r="K36" i="1" s="1"/>
  <c r="K29" i="1"/>
  <c r="J25" i="1"/>
  <c r="K25" i="1" s="1"/>
  <c r="K53" i="1"/>
  <c r="K61" i="1"/>
  <c r="K65" i="1"/>
  <c r="K69" i="1"/>
  <c r="K73" i="1"/>
  <c r="K77" i="1"/>
  <c r="K76" i="1"/>
  <c r="K71" i="1"/>
  <c r="K62" i="1"/>
  <c r="K28" i="1"/>
  <c r="J16" i="1"/>
  <c r="K30" i="1"/>
  <c r="K58" i="1"/>
  <c r="K74" i="1"/>
  <c r="K82" i="1"/>
  <c r="K38" i="1"/>
  <c r="K18" i="1"/>
  <c r="H16" i="1"/>
  <c r="K66" i="1"/>
  <c r="K48" i="1"/>
  <c r="K34" i="1"/>
  <c r="K79" i="1"/>
  <c r="K64" i="1"/>
  <c r="K60" i="1"/>
  <c r="K46" i="1"/>
  <c r="K43" i="1"/>
  <c r="K32" i="1"/>
  <c r="K19" i="1"/>
  <c r="K14" i="1"/>
  <c r="K83" i="1"/>
  <c r="K75" i="1"/>
  <c r="K72" i="1"/>
  <c r="K70" i="1"/>
  <c r="K63" i="1"/>
  <c r="K45" i="1"/>
  <c r="K40" i="1"/>
  <c r="K37" i="1"/>
  <c r="K23" i="1"/>
  <c r="K44" i="1"/>
  <c r="K54" i="1"/>
  <c r="K50" i="1"/>
  <c r="K26" i="1"/>
  <c r="K81" i="1"/>
  <c r="K78" i="1"/>
  <c r="K68" i="1"/>
  <c r="K59" i="1"/>
  <c r="K55" i="1"/>
  <c r="K49" i="1"/>
  <c r="K33" i="1"/>
  <c r="K27" i="1"/>
  <c r="K20" i="1"/>
  <c r="K15" i="1"/>
  <c r="H86" i="1" l="1"/>
  <c r="K52" i="1"/>
  <c r="J86" i="1"/>
  <c r="K86" i="1" s="1"/>
  <c r="K85" i="1"/>
  <c r="K16" i="1"/>
  <c r="K47" i="1"/>
  <c r="K31" i="1"/>
  <c r="K21" i="1"/>
</calcChain>
</file>

<file path=xl/sharedStrings.xml><?xml version="1.0" encoding="utf-8"?>
<sst xmlns="http://schemas.openxmlformats.org/spreadsheetml/2006/main" count="715" uniqueCount="228">
  <si>
    <t>Item</t>
  </si>
  <si>
    <t>Fonte</t>
  </si>
  <si>
    <t>Código</t>
  </si>
  <si>
    <t>Descrição</t>
  </si>
  <si>
    <t>Unidade</t>
  </si>
  <si>
    <t>Quantidade</t>
  </si>
  <si>
    <t/>
  </si>
  <si>
    <t>1.</t>
  </si>
  <si>
    <t>SERVIÇOS INICIAIS</t>
  </si>
  <si>
    <t>1.1.</t>
  </si>
  <si>
    <t>SINAPI</t>
  </si>
  <si>
    <t>99059</t>
  </si>
  <si>
    <t>LOCACAO CONVENCIONAL DE OBRA, UTILIZANDO GABARITO DE TÁBUAS CORRIDAS PONTALETADAS A CADA 2,00M -  2 UTILIZAÇÕES. AF_10/2018</t>
  </si>
  <si>
    <t>M</t>
  </si>
  <si>
    <t>1.2.</t>
  </si>
  <si>
    <t>98524</t>
  </si>
  <si>
    <t>LIMPEZA MANUAL DE VEGETAÇÃO EM TERRENO COM ENXADA.AF_05/2018</t>
  </si>
  <si>
    <t>M2</t>
  </si>
  <si>
    <t>1.3.</t>
  </si>
  <si>
    <t>96526</t>
  </si>
  <si>
    <t>ESCAVAÇÃO MANUAL DE VALA PARA VIGA BALDRAME (SEM ESCAVAÇÃO PARA COLOCAÇÃO DE FÔRMAS). AF_06/2017</t>
  </si>
  <si>
    <t>M3</t>
  </si>
  <si>
    <t>2.</t>
  </si>
  <si>
    <t>FUNDAÇÕES</t>
  </si>
  <si>
    <t>2.1.</t>
  </si>
  <si>
    <t>101619</t>
  </si>
  <si>
    <t>PREPARO DE FUNDO DE VALA COM LARGURA MENOR QUE 1,5 M, COM CAMADA DE BRITA, LANÇAMENTO MANUAL. AF_08/2020</t>
  </si>
  <si>
    <t>2.2.</t>
  </si>
  <si>
    <t>102487</t>
  </si>
  <si>
    <t>CONCRETO CICLÓPICO FCK = 15MPA, 30% PEDRA DE MÃO EM VOLUME REAL, INCLUSIVE LANÇAMENTO. AF_05/2021</t>
  </si>
  <si>
    <t>2.3.</t>
  </si>
  <si>
    <t>COMP</t>
  </si>
  <si>
    <t>001</t>
  </si>
  <si>
    <t>ALVENARIA DE NIVELAMENTO DE TIJOLOS MACIÇOS</t>
  </si>
  <si>
    <t>3.</t>
  </si>
  <si>
    <t>ESTRUTURA</t>
  </si>
  <si>
    <t>3.1.</t>
  </si>
  <si>
    <t>002</t>
  </si>
  <si>
    <t>CINTA DE AMARRAÇÃO SUPERIOR E INFERIOR</t>
  </si>
  <si>
    <t>ML</t>
  </si>
  <si>
    <t>3.2.</t>
  </si>
  <si>
    <t>104487</t>
  </si>
  <si>
    <t>COMPOSIÇÃO PARAMÉTRICA PARA EXECUÇÃO DE ESTRUTURAS DE CONCRETO ARMADO, PARA EDIFICAÇÃO HABITACIONAL UNIFAMILIAR TÉRREA (CASA EM EMPREENDIMENTOS), FCK = 25 MPA. AF_11/2022</t>
  </si>
  <si>
    <t>4.</t>
  </si>
  <si>
    <t>ALVENARIA</t>
  </si>
  <si>
    <t>4.1.</t>
  </si>
  <si>
    <t>103324</t>
  </si>
  <si>
    <t>ALVENARIA DE VEDAÇÃO DE BLOCOS CERÂMICOS FURADOS NA VERTICAL DE 14X19X39 CM (ESPESSURA 14 CM) E ARGAMASSA DE ASSENTAMENTO COM PREPARO EM BETONEIRA. AF_12/2021</t>
  </si>
  <si>
    <t>4.2.</t>
  </si>
  <si>
    <t>93186</t>
  </si>
  <si>
    <t>VERGA MOLDADA IN LOCO EM CONCRETO PARA JANELAS COM ATÉ 1,5 M DE VÃO. AF_03/2016</t>
  </si>
  <si>
    <t>4.3.</t>
  </si>
  <si>
    <t>93188</t>
  </si>
  <si>
    <t>VERGA MOLDADA IN LOCO EM CONCRETO PARA PORTAS COM ATÉ 1,5 M DE VÃO. AF_03/2016</t>
  </si>
  <si>
    <t>4.4.</t>
  </si>
  <si>
    <t>93196</t>
  </si>
  <si>
    <t>CONTRAVERGA MOLDADA IN LOCO EM CONCRETO PARA VÃOS DE ATÉ 1,5 M DE COMPRIMENTO. AF_03/2016</t>
  </si>
  <si>
    <t>5.</t>
  </si>
  <si>
    <t>PISOS</t>
  </si>
  <si>
    <t>5.1.</t>
  </si>
  <si>
    <t>91533</t>
  </si>
  <si>
    <t>COMPACTADOR DE SOLOS DE PERCUSSÃO (SOQUETE) COM MOTOR A GASOLINA 4 TEMPOS, POTÊNCIA 4 CV - CHP DIURNO. AF_08/2015</t>
  </si>
  <si>
    <t>CHP</t>
  </si>
  <si>
    <t>5.2.</t>
  </si>
  <si>
    <t>101747</t>
  </si>
  <si>
    <t>PISO EM CONCRETO 20 MPA PREPARO MECÂNICO, ESPESSURA 7CM. AF_09/2020</t>
  </si>
  <si>
    <t>87247</t>
  </si>
  <si>
    <t>REVESTIMENTO CERÂMICO PARA PISO COM PLACAS TIPO ESMALTADA EXTRA DE DIMENSÕES 35X35 CM APLICADA EM AMBIENTES DE ÁREA ENTRE 5 M2 E 10 M2. AF_06/2014</t>
  </si>
  <si>
    <t>6.</t>
  </si>
  <si>
    <t>REVESTIMENTO</t>
  </si>
  <si>
    <t>6.1.</t>
  </si>
  <si>
    <t>87908</t>
  </si>
  <si>
    <t>CHAPISCO APLICADO EM ALVENARIA (COM PRESENÇA DE VÃOS) E ESTRUTURAS DE CONCRETO DE FACHADA, COM EQUIPAMENTO DE PROJEÇÃO.  ARGAMASSA TRAÇO 1:3 COM PREPARO EM BETONEIRA 400 L. AF_10/2022</t>
  </si>
  <si>
    <t>6.2.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</si>
  <si>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</si>
  <si>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</si>
  <si>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6.3.</t>
  </si>
  <si>
    <t>104457</t>
  </si>
  <si>
    <t>REVESTIMENTO CERÂMICO PARA PAREDES INTERNAS COM PLACAS TIPO ESMALTADA EXTRA  DE DIMENSÕES 33X45 CM APLICADAS EM AMBIENTES DE ÁREA MENOR QUE 5 M² NA ALTURA INTEIRA DAS PAREDES. AF_06/2014</t>
  </si>
  <si>
    <t>6.4.</t>
  </si>
  <si>
    <t>7.</t>
  </si>
  <si>
    <t>COBERTURA</t>
  </si>
  <si>
    <t>7.1.</t>
  </si>
  <si>
    <t>92558</t>
  </si>
  <si>
    <t>FABRICAÇÃO E INSTALAÇÃO DE TESOURA INTEIRA EM MADEIRA NÃO APARELHADA, VÃO DE 6 M, PARA TELHA ONDULADA DE FIBROCIMENTO, METÁLICA, PLÁSTICA OU TERMOACÚSTICA, INCLUSO IÇAMENTO. AF_07/2019</t>
  </si>
  <si>
    <t>UN</t>
  </si>
  <si>
    <t>7.2.</t>
  </si>
  <si>
    <t>92543</t>
  </si>
  <si>
    <t>TRAMA DE MADEIRA COMPOSTA POR TERÇAS PARA TELHADOS DE ATÉ 2 ÁGUAS PARA TELHA ONDULADA DE FIBROCIMENTO, METÁLICA, PLÁSTICA OU TERMOACÚSTICA, INCLUSO TRANSPORTE VERTICAL. AF_07/2019</t>
  </si>
  <si>
    <t>7.3.</t>
  </si>
  <si>
    <t>003</t>
  </si>
  <si>
    <t xml:space="preserve">COBERTURA COM TELHA ALUZINCO SEM ISOLAMENTO </t>
  </si>
  <si>
    <t>M²</t>
  </si>
  <si>
    <t>7.4.</t>
  </si>
  <si>
    <t>100434</t>
  </si>
  <si>
    <t>CALHA DE BEIRAL, SEMICIRCULAR DE PVC, DIAMETRO 125 MM, INCLUINDO CABECEIRAS, EMENDAS, BOCAIS, SUPORTES E VEDAÇÕES, EXCLUINDO CONDUTORES, INCLUSO TRANSPORTE VERTICAL. AF_07/2019</t>
  </si>
  <si>
    <t>8.</t>
  </si>
  <si>
    <t>ESQUADRIAS</t>
  </si>
  <si>
    <t>8.1.</t>
  </si>
  <si>
    <t>91338</t>
  </si>
  <si>
    <t>PORTA DE ALUMÍNIO DE ABRIR COM LAMBRI, COM GUARNIÇÃO, FIXAÇÃO COM PARAFUSOS - FORNECIMENTO E INSTALAÇÃO. AF_12/2019</t>
  </si>
  <si>
    <t>8.2.</t>
  </si>
  <si>
    <t>94569</t>
  </si>
  <si>
    <t>JANELA DE ALUMÍNIO TIPO MAXIM-AR, COM VIDROS, BATENTE E FERRAGENS. EXCLUSIVE ALIZAR, ACABAMENTO E CONTRAMARCO. FORNECIMENTO E INSTALAÇÃO. AF_12/2019</t>
  </si>
  <si>
    <t>8.3.</t>
  </si>
  <si>
    <t>SINAPI-I</t>
  </si>
  <si>
    <t>4828</t>
  </si>
  <si>
    <t>SOLEIRA/ PEITORIL EM MARMORE, POLIDO, BRANCO COMUM, L= *15* CM, E=  *2* CM,  CORTE RETO</t>
  </si>
  <si>
    <t xml:space="preserve">M     </t>
  </si>
  <si>
    <t>9.</t>
  </si>
  <si>
    <t>FORRO E DIVISÓRIA</t>
  </si>
  <si>
    <t>9.1.</t>
  </si>
  <si>
    <t>96486</t>
  </si>
  <si>
    <t>FORRO DE PVC, LISO, PARA AMBIENTES COMERCIAIS, INCLUSIVE ESTRUTURA DE FIXAÇÃO. AF_05/2017_PS</t>
  </si>
  <si>
    <t>9.2.</t>
  </si>
  <si>
    <t>102257</t>
  </si>
  <si>
    <t>DIVISORIA SANITÁRIA, TIPO CABINE, EM PAINEL DE GRANILITE, ESP = 3CM, ASSENTADO COM ARGAMASSA COLANTE AC III-E, EXCLUSIVE FERRAGENS. AF_01/2021</t>
  </si>
  <si>
    <t>9.3.</t>
  </si>
  <si>
    <t>022</t>
  </si>
  <si>
    <t>PORTA INTERNA BANHEIRO 70X1,85</t>
  </si>
  <si>
    <t xml:space="preserve">UN </t>
  </si>
  <si>
    <t>10.</t>
  </si>
  <si>
    <t>INSTALAÇÃO ELÉTRICA</t>
  </si>
  <si>
    <t>10.1.</t>
  </si>
  <si>
    <t>104473</t>
  </si>
  <si>
    <t>COMPOSIÇÃO PARAMÉTRICA DE PONTO ELÉTRICO DE ILUMINAÇÃO, COM INTERRUPTOR SIMPLES, EM EDIFÍCIO RESIDENCIAL COM ELETRODUTO EMBUTIDO EM RASGOS NAS PAREDES, INCLUSO TOMADA, ELETRODUTO, CABO, RASGO E CHUMBAMENTO (SEM LUMINÁRIA E LÂMPADA). AF_11/2022</t>
  </si>
  <si>
    <t>10.2.</t>
  </si>
  <si>
    <t>38091</t>
  </si>
  <si>
    <t>ESPELHO / PLACA CEGA 4" X 2", PARA INSTALACAO DE TOMADAS E INTERRUPTORES</t>
  </si>
  <si>
    <t xml:space="preserve">UN    </t>
  </si>
  <si>
    <t>10.3.</t>
  </si>
  <si>
    <t>91852</t>
  </si>
  <si>
    <t>ELETRODUTO FLEXÍVEL CORRUGADO, PVC, DN 20 MM (1/2"), PARA CIRCUITOS TERMINAIS, INSTALADO EM PAREDE - FORNECIMENTO E INSTALAÇÃO. AF_12/2015</t>
  </si>
  <si>
    <t>10.4.</t>
  </si>
  <si>
    <t>100905</t>
  </si>
  <si>
    <t>LUMINÁRIA DUPLA TIPO CALHA, DE SOBREPOR, COM 4 LÂMPADAS TUBULARES FLUORESCENTES DE 18 W,COM REATORES DE PARTIDA RÁPIDA - FORNECIMENTO E INSTALAÇÃO. AF_02/2020</t>
  </si>
  <si>
    <t>10.5.</t>
  </si>
  <si>
    <t>39390</t>
  </si>
  <si>
    <t>LUMINARIA LED REFLETOR RETANGULAR BIVOLT, LUZ BRANCA, 30 W</t>
  </si>
  <si>
    <t>10.6.</t>
  </si>
  <si>
    <t>91965</t>
  </si>
  <si>
    <t>INTERRUPTOR SIMPLES (2 MÓDULOS) COM INTERRUPTOR PARALELO (1 MÓDULO), 10A/250V, INCLUINDO SUPORTE E PLACA - FORNECIMENTO E INSTALAÇÃO. AF_12/2015</t>
  </si>
  <si>
    <t>10.7.</t>
  </si>
  <si>
    <t>91924</t>
  </si>
  <si>
    <t>CABO DE COBRE FLEXÍVEL ISOLADO, 1,5 MM², ANTI-CHAMA 450/750 V, PARA CIRCUITOS TERMINAIS - FORNECIMENTO E INSTALAÇÃO. AF_12/2015</t>
  </si>
  <si>
    <t>10.8.</t>
  </si>
  <si>
    <t>91926</t>
  </si>
  <si>
    <t>CABO DE COBRE FLEXÍVEL ISOLADO, 2,5 MM², ANTI-CHAMA 450/750 V, PARA CIRCUITOS TERMINAIS - FORNECIMENTO E INSTALAÇÃO. AF_12/2015</t>
  </si>
  <si>
    <t>10.9.</t>
  </si>
  <si>
    <t>11.</t>
  </si>
  <si>
    <t>INSTALAÇÃO HIDROSSANITÁRIA</t>
  </si>
  <si>
    <t>11.1.</t>
  </si>
  <si>
    <t>89957</t>
  </si>
  <si>
    <t>PONTO DE CONSUMO TERMINAL DE ÁGUA FRIA (SUBRAMAL) COM TUBULAÇÃO DE PVC, DN 25 MM, INSTALADO EM RAMAL DE ÁGUA, INCLUSOS RASGO E CHUMBAMENTO EM ALVENARIA. AF_12/2014</t>
  </si>
  <si>
    <t>11.2.</t>
  </si>
  <si>
    <t>95726</t>
  </si>
  <si>
    <t>ELETRODUTO RÍGIDO SOLDÁVEL, PVC, DN 20 MM (½''), APARENTE - FORNECIMENTO E INSTALAÇÃO. AF_10/2022</t>
  </si>
  <si>
    <t>11.3.</t>
  </si>
  <si>
    <t>86932</t>
  </si>
  <si>
    <t>VASO SANITÁRIO SIFONADO COM CAIXA ACOPLADA LOUÇA BRANCA - PADRÃO MÉDIO, INCLUSO ENGATE FLEXÍVEL EM METAL CROMADO, 1/2  X 40CM - FORNECIMENTO E INSTALAÇÃO. AF_01/2020</t>
  </si>
  <si>
    <t>11.4.</t>
  </si>
  <si>
    <t>015</t>
  </si>
  <si>
    <t>BANCADA DE GRANITO 0,80 X 0,50 COM 1 CUBA  EMBUTIDA</t>
  </si>
  <si>
    <t>11.5.</t>
  </si>
  <si>
    <t>033</t>
  </si>
  <si>
    <t xml:space="preserve">MICTÓRIO COLETIVO AÇO INOX </t>
  </si>
  <si>
    <t>11.6.</t>
  </si>
  <si>
    <t>89712</t>
  </si>
  <si>
    <t>TUBO PVC, SERIE NORMAL, ESGOTO PREDIAL, DN 50 MM, FORNECIDO E INSTALADO EM RAMAL DE DESCARGA OU RAMAL DE ESGOTO SANITÁRIO. AF_08/2022</t>
  </si>
  <si>
    <t>11.7.</t>
  </si>
  <si>
    <t>89848</t>
  </si>
  <si>
    <t>TUBO PVC, SERIE NORMAL, ESGOTO PREDIAL, DN 100 MM, FORNECIDO E INSTALADO EM SUBCOLETOR AÉREO DE ESGOTO SANITÁRIO. AF_08/2022</t>
  </si>
  <si>
    <t>11.8.</t>
  </si>
  <si>
    <t>6024</t>
  </si>
  <si>
    <t>REGISTRO PRESSAO COM ACABAMENTO E CANOPLA CROMADA, SIMPLES, BITOLA 3/4 " (REF 1416)</t>
  </si>
  <si>
    <t>11.9.</t>
  </si>
  <si>
    <t>004</t>
  </si>
  <si>
    <t>BANCADA DE GRANITO 1,40 X 0,50 COM 2 CUBAS  EMBUTIDA</t>
  </si>
  <si>
    <t>11.10.</t>
  </si>
  <si>
    <t>39362</t>
  </si>
  <si>
    <t>FOSSA SEPTICA, SEM FILTRO, PARA 8 A 14 CONTRIBUINTES, CILINDRICA, COM TAMPA, EM POLIETILENO DE ALTA DENSIDADE (PEAD), CAPACIDADE APROXIMADA DE 3000 LITROS (NBR 7229)</t>
  </si>
  <si>
    <t>11.11.</t>
  </si>
  <si>
    <t>98059</t>
  </si>
  <si>
    <t>FILTRO ANAERÓBIO CIRCULAR, EM CONCRETO PRÉ-MOLDADO, DIÂMETRO INTERNO = 1,88 M, ALTURA INTERNA = 1,50 M, VOLUME ÚTIL: 3331,1 L (PARA 19 CONTRIBUINTES). AF_12/2020_PA</t>
  </si>
  <si>
    <t>12.</t>
  </si>
  <si>
    <t>PINTURA INTERNA E EXTERNA</t>
  </si>
  <si>
    <t>12.1.</t>
  </si>
  <si>
    <t>88485</t>
  </si>
  <si>
    <t>APLICAÇÃO DE FUNDO SELADOR ACRÍLICO EM PAREDES, UMA DEMÃO. AF_06/2014</t>
  </si>
  <si>
    <t>12.2.</t>
  </si>
  <si>
    <t>88495</t>
  </si>
  <si>
    <t>APLICAÇÃO E LIXAMENTO DE MASSA LÁTEX EM PAREDES, UMA DEMÃO. AF_06/2014</t>
  </si>
  <si>
    <t>12.3.</t>
  </si>
  <si>
    <t>88489</t>
  </si>
  <si>
    <t>APLICAÇÃO MANUAL DE PINTURA COM TINTA LÁTEX ACRÍLICA EM PAREDES, DUAS DEMÃOS. AF_06/2014</t>
  </si>
  <si>
    <t xml:space="preserve">Prefeitura Municipal de Quatro Irmãos </t>
  </si>
  <si>
    <t>Obra: Construção de Banheiros públicos</t>
  </si>
  <si>
    <t>Local: Av. Barão Hirsch - Junto a Praça Central - Quatro Irmãos - RS</t>
  </si>
  <si>
    <t>Material</t>
  </si>
  <si>
    <t>Mão de Obra</t>
  </si>
  <si>
    <t xml:space="preserve">Unitário </t>
  </si>
  <si>
    <t>Total</t>
  </si>
  <si>
    <t>Total Geral</t>
  </si>
  <si>
    <t>BDI = 24,00% já incluso no orçamento</t>
  </si>
  <si>
    <t>Base de preços SINAPI NOVEMBRO/2022</t>
  </si>
  <si>
    <t>SUB TOTAL</t>
  </si>
  <si>
    <t>PLANILHA ORÇAMENTÁRIA</t>
  </si>
  <si>
    <t>5.3</t>
  </si>
  <si>
    <t>TOTAL GERAL</t>
  </si>
  <si>
    <t>Quatro Irmãos, 16 de fevereiro de 2023.</t>
  </si>
  <si>
    <t>Prefeito: ______________________________</t>
  </si>
  <si>
    <t>Responsável Técnico: ____________________________</t>
  </si>
  <si>
    <t>PLANILHA PROPOSTA</t>
  </si>
  <si>
    <t>MATERIAL R$ ___________________________________________________________________________________</t>
  </si>
  <si>
    <t>A PRESENTE PROPOSTA IMPORTA EM R$ _______________________________________________________</t>
  </si>
  <si>
    <t>MÃO DE OBRA R$ ________________________________________________________________________________</t>
  </si>
  <si>
    <t>DATA ___________________________________________</t>
  </si>
  <si>
    <t>PROPONENTE ______________________________________________________________</t>
  </si>
  <si>
    <t xml:space="preserve">1º MÊS </t>
  </si>
  <si>
    <t>%</t>
  </si>
  <si>
    <t>R$</t>
  </si>
  <si>
    <t xml:space="preserve">2º MÊS </t>
  </si>
  <si>
    <t xml:space="preserve">3º MÊS </t>
  </si>
  <si>
    <t xml:space="preserve">4º MÊS </t>
  </si>
  <si>
    <t>TOTAL</t>
  </si>
  <si>
    <t>CRONOGRAMA FISICO E FINANCEIRO</t>
  </si>
  <si>
    <t>O presente orçamento importa em R$ 224.117,00 (Duzentos e vinte e quatro mil e cento e dezessete reais_</t>
  </si>
  <si>
    <t>Sendo, R$ 157.930,50 referente a material e R$ 66.186,50 de mão de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</si>
</sst>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* #,##0.00_-;\-&quot;R$&quot;* #,##0.00_-;_-&quot;R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43" fontId="0" fillId="0" borderId="0" xfId="1" applyFont="1"/>
    <xf numFmtId="43" fontId="0" fillId="0" borderId="1" xfId="1" applyFont="1" applyBorder="1"/>
    <xf numFmtId="0" fontId="0" fillId="0" borderId="1" xfId="0" applyBorder="1"/>
    <xf numFmtId="0" fontId="0" fillId="0" borderId="1" xfId="0" applyBorder="1" applyAlignment="1">
      <alignment wrapText="1"/>
    </xf>
    <xf numFmtId="43" fontId="3" fillId="0" borderId="1" xfId="1" applyFont="1" applyBorder="1"/>
    <xf numFmtId="0" fontId="2" fillId="0" borderId="0" xfId="0" applyFont="1"/>
    <xf numFmtId="0" fontId="5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0" borderId="1" xfId="1" applyFont="1" applyBorder="1"/>
    <xf numFmtId="0" fontId="3" fillId="0" borderId="0" xfId="0" applyFont="1"/>
    <xf numFmtId="43" fontId="3" fillId="0" borderId="0" xfId="1" applyFont="1"/>
    <xf numFmtId="9" fontId="0" fillId="0" borderId="0" xfId="3" applyFont="1"/>
    <xf numFmtId="9" fontId="0" fillId="0" borderId="1" xfId="3" applyFont="1" applyBorder="1"/>
    <xf numFmtId="9" fontId="2" fillId="0" borderId="1" xfId="3" applyFont="1" applyBorder="1"/>
    <xf numFmtId="44" fontId="0" fillId="0" borderId="0" xfId="2" applyFont="1"/>
    <xf numFmtId="44" fontId="0" fillId="0" borderId="1" xfId="2" applyFont="1" applyBorder="1"/>
    <xf numFmtId="44" fontId="2" fillId="0" borderId="1" xfId="2" applyFont="1" applyBorder="1"/>
    <xf numFmtId="10" fontId="2" fillId="0" borderId="1" xfId="3" applyNumberFormat="1" applyFont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/>
    </xf>
    <xf numFmtId="44" fontId="3" fillId="0" borderId="1" xfId="2" applyFont="1" applyBorder="1" applyAlignment="1">
      <alignment horizontal="center" vertical="center" wrapText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opLeftCell="A52" zoomScaleNormal="100" workbookViewId="0">
      <selection activeCell="F94" sqref="F94"/>
    </sheetView>
  </sheetViews>
  <sheetFormatPr defaultRowHeight="15" x14ac:dyDescent="0.25"/>
  <cols>
    <col min="2" max="2" width="8.28515625" bestFit="1" customWidth="1"/>
    <col min="4" max="4" width="76.28515625" customWidth="1"/>
    <col min="6" max="6" width="9.28515625" style="1" bestFit="1" customWidth="1"/>
    <col min="7" max="7" width="9.5703125" style="1" bestFit="1" customWidth="1"/>
    <col min="8" max="8" width="11.5703125" style="1" bestFit="1" customWidth="1"/>
    <col min="9" max="9" width="9.5703125" style="1" bestFit="1" customWidth="1"/>
    <col min="10" max="10" width="10.5703125" style="1" bestFit="1" customWidth="1"/>
    <col min="11" max="11" width="12" style="1" customWidth="1"/>
  </cols>
  <sheetData>
    <row r="1" spans="1:11" ht="21" x14ac:dyDescent="0.35">
      <c r="A1" s="21" t="s">
        <v>212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3" spans="1:11" x14ac:dyDescent="0.25">
      <c r="A3" s="6" t="s">
        <v>195</v>
      </c>
    </row>
    <row r="4" spans="1:11" x14ac:dyDescent="0.25">
      <c r="A4" s="6" t="s">
        <v>196</v>
      </c>
    </row>
    <row r="5" spans="1:11" x14ac:dyDescent="0.25">
      <c r="A5" s="6" t="s">
        <v>197</v>
      </c>
    </row>
    <row r="6" spans="1:11" x14ac:dyDescent="0.25">
      <c r="A6" s="7" t="s">
        <v>203</v>
      </c>
    </row>
    <row r="7" spans="1:11" x14ac:dyDescent="0.25">
      <c r="A7" s="7" t="s">
        <v>204</v>
      </c>
    </row>
    <row r="9" spans="1:11" x14ac:dyDescent="0.25">
      <c r="A9" s="22" t="s">
        <v>0</v>
      </c>
      <c r="B9" s="22" t="s">
        <v>1</v>
      </c>
      <c r="C9" s="22" t="s">
        <v>2</v>
      </c>
      <c r="D9" s="22" t="s">
        <v>3</v>
      </c>
      <c r="E9" s="22" t="s">
        <v>4</v>
      </c>
      <c r="F9" s="23" t="s">
        <v>5</v>
      </c>
      <c r="G9" s="24" t="s">
        <v>198</v>
      </c>
      <c r="H9" s="24"/>
      <c r="I9" s="24" t="s">
        <v>199</v>
      </c>
      <c r="J9" s="24"/>
      <c r="K9" s="23" t="s">
        <v>202</v>
      </c>
    </row>
    <row r="10" spans="1:11" x14ac:dyDescent="0.25">
      <c r="A10" s="22"/>
      <c r="B10" s="22"/>
      <c r="C10" s="22"/>
      <c r="D10" s="22" t="s">
        <v>6</v>
      </c>
      <c r="E10" s="22" t="s">
        <v>6</v>
      </c>
      <c r="F10" s="23"/>
      <c r="G10" s="5" t="s">
        <v>200</v>
      </c>
      <c r="H10" s="5" t="s">
        <v>201</v>
      </c>
      <c r="I10" s="5" t="s">
        <v>200</v>
      </c>
      <c r="J10" s="5" t="s">
        <v>201</v>
      </c>
      <c r="K10" s="23"/>
    </row>
    <row r="11" spans="1:11" x14ac:dyDescent="0.25">
      <c r="A11" s="3"/>
      <c r="B11" s="3"/>
      <c r="C11" s="3"/>
      <c r="D11" s="4"/>
      <c r="E11" s="3"/>
      <c r="F11" s="2"/>
      <c r="G11" s="2"/>
      <c r="H11" s="2"/>
      <c r="I11" s="2"/>
      <c r="J11" s="2"/>
      <c r="K11" s="2"/>
    </row>
    <row r="12" spans="1:11" s="6" customFormat="1" x14ac:dyDescent="0.25">
      <c r="A12" s="8" t="s">
        <v>7</v>
      </c>
      <c r="B12" s="8"/>
      <c r="C12" s="8"/>
      <c r="D12" s="9" t="s">
        <v>8</v>
      </c>
      <c r="E12" s="8" t="s">
        <v>6</v>
      </c>
      <c r="F12" s="10"/>
      <c r="G12" s="10"/>
      <c r="H12" s="10"/>
      <c r="I12" s="10"/>
      <c r="J12" s="10"/>
      <c r="K12" s="10"/>
    </row>
    <row r="13" spans="1:11" ht="30" x14ac:dyDescent="0.25">
      <c r="A13" s="3" t="s">
        <v>9</v>
      </c>
      <c r="B13" s="3" t="s">
        <v>10</v>
      </c>
      <c r="C13" s="3" t="s">
        <v>11</v>
      </c>
      <c r="D13" s="4" t="s">
        <v>12</v>
      </c>
      <c r="E13" s="3" t="s">
        <v>13</v>
      </c>
      <c r="F13" s="2">
        <v>37.400000000000006</v>
      </c>
      <c r="G13" s="2"/>
      <c r="H13" s="2">
        <f>G13*F13</f>
        <v>0</v>
      </c>
      <c r="I13" s="2"/>
      <c r="J13" s="2">
        <f>I13*F13</f>
        <v>0</v>
      </c>
      <c r="K13" s="2">
        <f>J13+H13</f>
        <v>0</v>
      </c>
    </row>
    <row r="14" spans="1:11" x14ac:dyDescent="0.25">
      <c r="A14" s="3" t="s">
        <v>14</v>
      </c>
      <c r="B14" s="3" t="s">
        <v>10</v>
      </c>
      <c r="C14" s="3" t="s">
        <v>15</v>
      </c>
      <c r="D14" s="4" t="s">
        <v>16</v>
      </c>
      <c r="E14" s="3" t="s">
        <v>17</v>
      </c>
      <c r="F14" s="2">
        <v>73.17</v>
      </c>
      <c r="G14" s="2"/>
      <c r="H14" s="2">
        <f>G14*F14</f>
        <v>0</v>
      </c>
      <c r="I14" s="2"/>
      <c r="J14" s="2">
        <f>I14*F14</f>
        <v>0</v>
      </c>
      <c r="K14" s="2">
        <f t="shared" ref="K14:K82" si="0">J14+H14</f>
        <v>0</v>
      </c>
    </row>
    <row r="15" spans="1:11" ht="30" x14ac:dyDescent="0.25">
      <c r="A15" s="3" t="s">
        <v>18</v>
      </c>
      <c r="B15" s="3" t="s">
        <v>10</v>
      </c>
      <c r="C15" s="3" t="s">
        <v>19</v>
      </c>
      <c r="D15" s="4" t="s">
        <v>20</v>
      </c>
      <c r="E15" s="3" t="s">
        <v>21</v>
      </c>
      <c r="F15" s="2">
        <v>2</v>
      </c>
      <c r="G15" s="2"/>
      <c r="H15" s="2">
        <f>G15*F15</f>
        <v>0</v>
      </c>
      <c r="I15" s="2"/>
      <c r="J15" s="2">
        <f>I15*F15</f>
        <v>0</v>
      </c>
      <c r="K15" s="2">
        <f t="shared" si="0"/>
        <v>0</v>
      </c>
    </row>
    <row r="16" spans="1:11" s="6" customFormat="1" x14ac:dyDescent="0.25">
      <c r="A16" s="8"/>
      <c r="B16" s="8"/>
      <c r="C16" s="8"/>
      <c r="D16" s="9" t="s">
        <v>205</v>
      </c>
      <c r="E16" s="8" t="s">
        <v>6</v>
      </c>
      <c r="F16" s="10"/>
      <c r="G16" s="10"/>
      <c r="H16" s="10">
        <f>SUM(H13:H15)</f>
        <v>0</v>
      </c>
      <c r="I16" s="10"/>
      <c r="J16" s="10">
        <f>SUM(J13:J15)</f>
        <v>0</v>
      </c>
      <c r="K16" s="10">
        <f t="shared" si="0"/>
        <v>0</v>
      </c>
    </row>
    <row r="17" spans="1:11" s="6" customFormat="1" x14ac:dyDescent="0.25">
      <c r="A17" s="8" t="s">
        <v>22</v>
      </c>
      <c r="B17" s="8"/>
      <c r="C17" s="8"/>
      <c r="D17" s="9" t="s">
        <v>23</v>
      </c>
      <c r="E17" s="8" t="s">
        <v>6</v>
      </c>
      <c r="F17" s="10"/>
      <c r="G17" s="10"/>
      <c r="H17" s="10"/>
      <c r="I17" s="10"/>
      <c r="J17" s="10"/>
      <c r="K17" s="10"/>
    </row>
    <row r="18" spans="1:11" ht="30" x14ac:dyDescent="0.25">
      <c r="A18" s="3" t="s">
        <v>24</v>
      </c>
      <c r="B18" s="3" t="s">
        <v>10</v>
      </c>
      <c r="C18" s="3" t="s">
        <v>25</v>
      </c>
      <c r="D18" s="4" t="s">
        <v>26</v>
      </c>
      <c r="E18" s="3" t="s">
        <v>21</v>
      </c>
      <c r="F18" s="2">
        <v>1.8719999999999999</v>
      </c>
      <c r="G18" s="2"/>
      <c r="H18" s="2">
        <f>G18*F18</f>
        <v>0</v>
      </c>
      <c r="I18" s="2"/>
      <c r="J18" s="2">
        <f>I18*F18</f>
        <v>0</v>
      </c>
      <c r="K18" s="2">
        <f t="shared" si="0"/>
        <v>0</v>
      </c>
    </row>
    <row r="19" spans="1:11" ht="30" x14ac:dyDescent="0.25">
      <c r="A19" s="3" t="s">
        <v>27</v>
      </c>
      <c r="B19" s="3" t="s">
        <v>10</v>
      </c>
      <c r="C19" s="3" t="s">
        <v>28</v>
      </c>
      <c r="D19" s="4" t="s">
        <v>29</v>
      </c>
      <c r="E19" s="3" t="s">
        <v>21</v>
      </c>
      <c r="F19" s="2">
        <v>7.4879999999999995</v>
      </c>
      <c r="G19" s="2"/>
      <c r="H19" s="2">
        <f>G19*F19</f>
        <v>0</v>
      </c>
      <c r="I19" s="2"/>
      <c r="J19" s="2">
        <f>I19*F19</f>
        <v>0</v>
      </c>
      <c r="K19" s="2">
        <f t="shared" si="0"/>
        <v>0</v>
      </c>
    </row>
    <row r="20" spans="1:11" x14ac:dyDescent="0.25">
      <c r="A20" s="3" t="s">
        <v>30</v>
      </c>
      <c r="B20" s="3" t="s">
        <v>31</v>
      </c>
      <c r="C20" s="3" t="s">
        <v>32</v>
      </c>
      <c r="D20" s="4" t="s">
        <v>33</v>
      </c>
      <c r="E20" s="3" t="s">
        <v>17</v>
      </c>
      <c r="F20" s="2">
        <v>14.04</v>
      </c>
      <c r="G20" s="2"/>
      <c r="H20" s="2">
        <f>G20*F20</f>
        <v>0</v>
      </c>
      <c r="I20" s="2"/>
      <c r="J20" s="2">
        <f>I20*F20</f>
        <v>0</v>
      </c>
      <c r="K20" s="2">
        <f t="shared" si="0"/>
        <v>0</v>
      </c>
    </row>
    <row r="21" spans="1:11" s="6" customFormat="1" x14ac:dyDescent="0.25">
      <c r="A21" s="8"/>
      <c r="B21" s="8"/>
      <c r="C21" s="8"/>
      <c r="D21" s="9" t="s">
        <v>205</v>
      </c>
      <c r="E21" s="8"/>
      <c r="F21" s="10"/>
      <c r="G21" s="10"/>
      <c r="H21" s="10">
        <f>SUM(H18:H20)</f>
        <v>0</v>
      </c>
      <c r="I21" s="10"/>
      <c r="J21" s="10">
        <f>SUM(J18:J20)</f>
        <v>0</v>
      </c>
      <c r="K21" s="10">
        <f t="shared" si="0"/>
        <v>0</v>
      </c>
    </row>
    <row r="22" spans="1:11" s="6" customFormat="1" x14ac:dyDescent="0.25">
      <c r="A22" s="8" t="s">
        <v>34</v>
      </c>
      <c r="B22" s="8"/>
      <c r="C22" s="8"/>
      <c r="D22" s="9" t="s">
        <v>35</v>
      </c>
      <c r="E22" s="8" t="s">
        <v>6</v>
      </c>
      <c r="F22" s="10"/>
      <c r="G22" s="10"/>
      <c r="H22" s="10"/>
      <c r="I22" s="10"/>
      <c r="J22" s="10"/>
      <c r="K22" s="10"/>
    </row>
    <row r="23" spans="1:11" x14ac:dyDescent="0.25">
      <c r="A23" s="3" t="s">
        <v>36</v>
      </c>
      <c r="B23" s="3" t="s">
        <v>31</v>
      </c>
      <c r="C23" s="3" t="s">
        <v>37</v>
      </c>
      <c r="D23" s="4" t="s">
        <v>38</v>
      </c>
      <c r="E23" s="3" t="s">
        <v>39</v>
      </c>
      <c r="F23" s="2">
        <v>93.6</v>
      </c>
      <c r="G23" s="2"/>
      <c r="H23" s="2">
        <f>G23*F23</f>
        <v>0</v>
      </c>
      <c r="I23" s="2"/>
      <c r="J23" s="2">
        <f>I23*F23</f>
        <v>0</v>
      </c>
      <c r="K23" s="2">
        <f t="shared" si="0"/>
        <v>0</v>
      </c>
    </row>
    <row r="24" spans="1:11" ht="45" x14ac:dyDescent="0.25">
      <c r="A24" s="3" t="s">
        <v>40</v>
      </c>
      <c r="B24" s="3" t="s">
        <v>10</v>
      </c>
      <c r="C24" s="3" t="s">
        <v>41</v>
      </c>
      <c r="D24" s="4" t="s">
        <v>42</v>
      </c>
      <c r="E24" s="3" t="s">
        <v>21</v>
      </c>
      <c r="F24" s="2">
        <v>2.214</v>
      </c>
      <c r="G24" s="2"/>
      <c r="H24" s="2">
        <f>G24*F24</f>
        <v>0</v>
      </c>
      <c r="I24" s="2"/>
      <c r="J24" s="2">
        <f>I24*F24</f>
        <v>0</v>
      </c>
      <c r="K24" s="2">
        <f t="shared" si="0"/>
        <v>0</v>
      </c>
    </row>
    <row r="25" spans="1:11" s="6" customFormat="1" x14ac:dyDescent="0.25">
      <c r="A25" s="8"/>
      <c r="B25" s="8"/>
      <c r="C25" s="8"/>
      <c r="D25" s="9" t="s">
        <v>205</v>
      </c>
      <c r="E25" s="8" t="s">
        <v>6</v>
      </c>
      <c r="F25" s="10"/>
      <c r="G25" s="10"/>
      <c r="H25" s="10">
        <f>SUM(H23:H24)</f>
        <v>0</v>
      </c>
      <c r="I25" s="10"/>
      <c r="J25" s="10">
        <f>SUM(J23:J24)</f>
        <v>0</v>
      </c>
      <c r="K25" s="10">
        <f t="shared" si="0"/>
        <v>0</v>
      </c>
    </row>
    <row r="26" spans="1:11" s="6" customFormat="1" x14ac:dyDescent="0.25">
      <c r="A26" s="8" t="s">
        <v>43</v>
      </c>
      <c r="B26" s="8"/>
      <c r="C26" s="8"/>
      <c r="D26" s="9" t="s">
        <v>44</v>
      </c>
      <c r="E26" s="8" t="s">
        <v>6</v>
      </c>
      <c r="F26" s="10"/>
      <c r="G26" s="10"/>
      <c r="H26" s="10"/>
      <c r="I26" s="10"/>
      <c r="J26" s="10">
        <f>I26*F26</f>
        <v>0</v>
      </c>
      <c r="K26" s="10">
        <f t="shared" si="0"/>
        <v>0</v>
      </c>
    </row>
    <row r="27" spans="1:11" ht="45" x14ac:dyDescent="0.25">
      <c r="A27" s="3" t="s">
        <v>45</v>
      </c>
      <c r="B27" s="3" t="s">
        <v>10</v>
      </c>
      <c r="C27" s="3" t="s">
        <v>46</v>
      </c>
      <c r="D27" s="4" t="s">
        <v>47</v>
      </c>
      <c r="E27" s="3" t="s">
        <v>17</v>
      </c>
      <c r="F27" s="2">
        <v>136.67999999999998</v>
      </c>
      <c r="G27" s="2"/>
      <c r="H27" s="2">
        <f>G27*F27</f>
        <v>0</v>
      </c>
      <c r="I27" s="2"/>
      <c r="J27" s="2">
        <f>I27*F27</f>
        <v>0</v>
      </c>
      <c r="K27" s="2">
        <f t="shared" si="0"/>
        <v>0</v>
      </c>
    </row>
    <row r="28" spans="1:11" ht="30" x14ac:dyDescent="0.25">
      <c r="A28" s="3" t="s">
        <v>48</v>
      </c>
      <c r="B28" s="3" t="s">
        <v>10</v>
      </c>
      <c r="C28" s="3" t="s">
        <v>49</v>
      </c>
      <c r="D28" s="4" t="s">
        <v>50</v>
      </c>
      <c r="E28" s="3" t="s">
        <v>13</v>
      </c>
      <c r="F28" s="2">
        <v>14</v>
      </c>
      <c r="G28" s="2"/>
      <c r="H28" s="2">
        <f>G28*F28</f>
        <v>0</v>
      </c>
      <c r="I28" s="2"/>
      <c r="J28" s="2">
        <f>I28*F28</f>
        <v>0</v>
      </c>
      <c r="K28" s="2">
        <f t="shared" si="0"/>
        <v>0</v>
      </c>
    </row>
    <row r="29" spans="1:11" ht="30" x14ac:dyDescent="0.25">
      <c r="A29" s="3" t="s">
        <v>51</v>
      </c>
      <c r="B29" s="3" t="s">
        <v>10</v>
      </c>
      <c r="C29" s="3" t="s">
        <v>52</v>
      </c>
      <c r="D29" s="4" t="s">
        <v>53</v>
      </c>
      <c r="E29" s="3" t="s">
        <v>13</v>
      </c>
      <c r="F29" s="2">
        <v>4.4000000000000004</v>
      </c>
      <c r="G29" s="2"/>
      <c r="H29" s="2">
        <f>G29*F29</f>
        <v>0</v>
      </c>
      <c r="I29" s="2"/>
      <c r="J29" s="2">
        <f>I29*F29</f>
        <v>0</v>
      </c>
      <c r="K29" s="2">
        <f t="shared" si="0"/>
        <v>0</v>
      </c>
    </row>
    <row r="30" spans="1:11" ht="30" x14ac:dyDescent="0.25">
      <c r="A30" s="3" t="s">
        <v>54</v>
      </c>
      <c r="B30" s="3" t="s">
        <v>10</v>
      </c>
      <c r="C30" s="3" t="s">
        <v>55</v>
      </c>
      <c r="D30" s="4" t="s">
        <v>56</v>
      </c>
      <c r="E30" s="3" t="s">
        <v>13</v>
      </c>
      <c r="F30" s="2">
        <v>14</v>
      </c>
      <c r="G30" s="2"/>
      <c r="H30" s="2">
        <f>G30*F30</f>
        <v>0</v>
      </c>
      <c r="I30" s="2"/>
      <c r="J30" s="2">
        <f>I30*F30</f>
        <v>0</v>
      </c>
      <c r="K30" s="2">
        <f t="shared" si="0"/>
        <v>0</v>
      </c>
    </row>
    <row r="31" spans="1:11" s="6" customFormat="1" x14ac:dyDescent="0.25">
      <c r="A31" s="8"/>
      <c r="B31" s="8"/>
      <c r="C31" s="8"/>
      <c r="D31" s="9" t="s">
        <v>205</v>
      </c>
      <c r="E31" s="8"/>
      <c r="F31" s="10"/>
      <c r="G31" s="10"/>
      <c r="H31" s="10">
        <f>SUM(H26:H30)</f>
        <v>0</v>
      </c>
      <c r="I31" s="10"/>
      <c r="J31" s="10">
        <f>SUM(J26:J30)</f>
        <v>0</v>
      </c>
      <c r="K31" s="10">
        <f t="shared" si="0"/>
        <v>0</v>
      </c>
    </row>
    <row r="32" spans="1:11" s="6" customFormat="1" x14ac:dyDescent="0.25">
      <c r="A32" s="8" t="s">
        <v>57</v>
      </c>
      <c r="B32" s="8"/>
      <c r="C32" s="8"/>
      <c r="D32" s="9" t="s">
        <v>58</v>
      </c>
      <c r="E32" s="8" t="s">
        <v>6</v>
      </c>
      <c r="F32" s="10"/>
      <c r="G32" s="10"/>
      <c r="H32" s="10">
        <f>G32*F32</f>
        <v>0</v>
      </c>
      <c r="I32" s="10"/>
      <c r="J32" s="10">
        <f>I32*F32</f>
        <v>0</v>
      </c>
      <c r="K32" s="10">
        <f t="shared" si="0"/>
        <v>0</v>
      </c>
    </row>
    <row r="33" spans="1:11" ht="30" x14ac:dyDescent="0.25">
      <c r="A33" s="3" t="s">
        <v>59</v>
      </c>
      <c r="B33" s="3" t="s">
        <v>10</v>
      </c>
      <c r="C33" s="3" t="s">
        <v>60</v>
      </c>
      <c r="D33" s="4" t="s">
        <v>61</v>
      </c>
      <c r="E33" s="3" t="s">
        <v>62</v>
      </c>
      <c r="F33" s="2">
        <v>12</v>
      </c>
      <c r="G33" s="2"/>
      <c r="H33" s="2">
        <f>G33*F33</f>
        <v>0</v>
      </c>
      <c r="I33" s="2"/>
      <c r="J33" s="2">
        <f>I33*F33</f>
        <v>0</v>
      </c>
      <c r="K33" s="2">
        <f t="shared" si="0"/>
        <v>0</v>
      </c>
    </row>
    <row r="34" spans="1:11" x14ac:dyDescent="0.25">
      <c r="A34" s="3" t="s">
        <v>63</v>
      </c>
      <c r="B34" s="3" t="s">
        <v>10</v>
      </c>
      <c r="C34" s="3" t="s">
        <v>64</v>
      </c>
      <c r="D34" s="4" t="s">
        <v>65</v>
      </c>
      <c r="E34" s="3" t="s">
        <v>17</v>
      </c>
      <c r="F34" s="2">
        <v>70.5</v>
      </c>
      <c r="G34" s="2"/>
      <c r="H34" s="2">
        <f>G34*F34</f>
        <v>0</v>
      </c>
      <c r="I34" s="2"/>
      <c r="J34" s="2">
        <f>I34*F34</f>
        <v>0</v>
      </c>
      <c r="K34" s="2">
        <f t="shared" si="0"/>
        <v>0</v>
      </c>
    </row>
    <row r="35" spans="1:11" ht="45" x14ac:dyDescent="0.25">
      <c r="A35" s="3" t="s">
        <v>207</v>
      </c>
      <c r="B35" s="3" t="s">
        <v>10</v>
      </c>
      <c r="C35" s="3" t="s">
        <v>66</v>
      </c>
      <c r="D35" s="4" t="s">
        <v>67</v>
      </c>
      <c r="E35" s="3" t="s">
        <v>17</v>
      </c>
      <c r="F35" s="2">
        <v>77.550000000000011</v>
      </c>
      <c r="G35" s="2"/>
      <c r="H35" s="2">
        <f>G35*F35</f>
        <v>0</v>
      </c>
      <c r="I35" s="2"/>
      <c r="J35" s="2">
        <f>I35*F35</f>
        <v>0</v>
      </c>
      <c r="K35" s="2">
        <f t="shared" si="0"/>
        <v>0</v>
      </c>
    </row>
    <row r="36" spans="1:11" s="6" customFormat="1" x14ac:dyDescent="0.25">
      <c r="A36" s="8"/>
      <c r="B36" s="8"/>
      <c r="C36" s="8"/>
      <c r="D36" s="9" t="s">
        <v>205</v>
      </c>
      <c r="E36" s="8"/>
      <c r="F36" s="10"/>
      <c r="G36" s="10"/>
      <c r="H36" s="10">
        <f>SUM(H32:H35)</f>
        <v>0</v>
      </c>
      <c r="I36" s="10"/>
      <c r="J36" s="10">
        <f>SUM(J32:J35)</f>
        <v>0</v>
      </c>
      <c r="K36" s="10">
        <f t="shared" si="0"/>
        <v>0</v>
      </c>
    </row>
    <row r="37" spans="1:11" s="6" customFormat="1" x14ac:dyDescent="0.25">
      <c r="A37" s="8" t="s">
        <v>68</v>
      </c>
      <c r="B37" s="8"/>
      <c r="C37" s="8"/>
      <c r="D37" s="9" t="s">
        <v>69</v>
      </c>
      <c r="E37" s="8" t="s">
        <v>6</v>
      </c>
      <c r="F37" s="10"/>
      <c r="G37" s="10"/>
      <c r="H37" s="10">
        <f>G37*F37</f>
        <v>0</v>
      </c>
      <c r="I37" s="10"/>
      <c r="J37" s="10">
        <f>I37*F37</f>
        <v>0</v>
      </c>
      <c r="K37" s="10">
        <f t="shared" si="0"/>
        <v>0</v>
      </c>
    </row>
    <row r="38" spans="1:11" ht="45" x14ac:dyDescent="0.25">
      <c r="A38" s="3" t="s">
        <v>70</v>
      </c>
      <c r="B38" s="3" t="s">
        <v>10</v>
      </c>
      <c r="C38" s="3" t="s">
        <v>71</v>
      </c>
      <c r="D38" s="4" t="s">
        <v>72</v>
      </c>
      <c r="E38" s="3" t="s">
        <v>17</v>
      </c>
      <c r="F38" s="2">
        <v>284.47999999999996</v>
      </c>
      <c r="G38" s="2"/>
      <c r="H38" s="2">
        <f>G38*F38</f>
        <v>0</v>
      </c>
      <c r="I38" s="2"/>
      <c r="J38" s="2">
        <f>I38*F38</f>
        <v>0</v>
      </c>
      <c r="K38" s="2">
        <f t="shared" si="0"/>
        <v>0</v>
      </c>
    </row>
    <row r="39" spans="1:11" ht="60" x14ac:dyDescent="0.25">
      <c r="A39" s="3" t="s">
        <v>73</v>
      </c>
      <c r="B39" s="3" t="s">
        <v>10</v>
      </c>
      <c r="C39" s="3" t="s">
        <v>74</v>
      </c>
      <c r="D39" s="4" t="s">
        <v>75</v>
      </c>
      <c r="E39" s="3" t="s">
        <v>17</v>
      </c>
      <c r="F39" s="2">
        <v>284.47999999999996</v>
      </c>
      <c r="G39" s="2"/>
      <c r="H39" s="2">
        <f>G39*F39</f>
        <v>0</v>
      </c>
      <c r="I39" s="2"/>
      <c r="J39" s="2">
        <f>I39*F39</f>
        <v>0</v>
      </c>
      <c r="K39" s="2">
        <f t="shared" si="0"/>
        <v>0</v>
      </c>
    </row>
    <row r="40" spans="1:11" ht="45" x14ac:dyDescent="0.25">
      <c r="A40" s="3" t="s">
        <v>76</v>
      </c>
      <c r="B40" s="3" t="s">
        <v>10</v>
      </c>
      <c r="C40" s="3" t="s">
        <v>77</v>
      </c>
      <c r="D40" s="4" t="s">
        <v>78</v>
      </c>
      <c r="E40" s="3" t="s">
        <v>17</v>
      </c>
      <c r="F40" s="2">
        <v>40.32</v>
      </c>
      <c r="G40" s="2"/>
      <c r="H40" s="2">
        <f>G40*F40</f>
        <v>0</v>
      </c>
      <c r="I40" s="2"/>
      <c r="J40" s="2">
        <f>I40*F40</f>
        <v>0</v>
      </c>
      <c r="K40" s="2">
        <f t="shared" si="0"/>
        <v>0</v>
      </c>
    </row>
    <row r="41" spans="1:11" s="6" customFormat="1" x14ac:dyDescent="0.25">
      <c r="A41" s="8" t="s">
        <v>79</v>
      </c>
      <c r="B41" s="8"/>
      <c r="C41" s="8"/>
      <c r="D41" s="9" t="s">
        <v>205</v>
      </c>
      <c r="E41" s="8" t="s">
        <v>6</v>
      </c>
      <c r="F41" s="10"/>
      <c r="G41" s="10"/>
      <c r="H41" s="10">
        <f>SUM(H37:H40)</f>
        <v>0</v>
      </c>
      <c r="I41" s="10"/>
      <c r="J41" s="10">
        <f>SUM(J37:J40)</f>
        <v>0</v>
      </c>
      <c r="K41" s="10">
        <f t="shared" si="0"/>
        <v>0</v>
      </c>
    </row>
    <row r="42" spans="1:11" s="6" customFormat="1" x14ac:dyDescent="0.25">
      <c r="A42" s="8" t="s">
        <v>80</v>
      </c>
      <c r="B42" s="8"/>
      <c r="C42" s="8"/>
      <c r="D42" s="9" t="s">
        <v>81</v>
      </c>
      <c r="E42" s="8" t="s">
        <v>6</v>
      </c>
      <c r="F42" s="10"/>
      <c r="G42" s="10"/>
      <c r="H42" s="10">
        <f>G42*F42</f>
        <v>0</v>
      </c>
      <c r="I42" s="10"/>
      <c r="J42" s="10">
        <f>I42*F42</f>
        <v>0</v>
      </c>
      <c r="K42" s="10">
        <f t="shared" si="0"/>
        <v>0</v>
      </c>
    </row>
    <row r="43" spans="1:11" ht="45" x14ac:dyDescent="0.25">
      <c r="A43" s="3" t="s">
        <v>82</v>
      </c>
      <c r="B43" s="3" t="s">
        <v>10</v>
      </c>
      <c r="C43" s="3" t="s">
        <v>83</v>
      </c>
      <c r="D43" s="4" t="s">
        <v>84</v>
      </c>
      <c r="E43" s="3" t="s">
        <v>85</v>
      </c>
      <c r="F43" s="2">
        <v>5</v>
      </c>
      <c r="G43" s="2"/>
      <c r="H43" s="2">
        <f>G43*F43</f>
        <v>0</v>
      </c>
      <c r="I43" s="2"/>
      <c r="J43" s="2">
        <f>I43*F43</f>
        <v>0</v>
      </c>
      <c r="K43" s="2">
        <f t="shared" si="0"/>
        <v>0</v>
      </c>
    </row>
    <row r="44" spans="1:11" ht="45" x14ac:dyDescent="0.25">
      <c r="A44" s="3" t="s">
        <v>86</v>
      </c>
      <c r="B44" s="3" t="s">
        <v>10</v>
      </c>
      <c r="C44" s="3" t="s">
        <v>87</v>
      </c>
      <c r="D44" s="4" t="s">
        <v>88</v>
      </c>
      <c r="E44" s="3" t="s">
        <v>17</v>
      </c>
      <c r="F44" s="2">
        <v>106</v>
      </c>
      <c r="G44" s="2"/>
      <c r="H44" s="2">
        <f>G44*F44</f>
        <v>0</v>
      </c>
      <c r="I44" s="2"/>
      <c r="J44" s="2">
        <f>I44*F44</f>
        <v>0</v>
      </c>
      <c r="K44" s="2">
        <f t="shared" si="0"/>
        <v>0</v>
      </c>
    </row>
    <row r="45" spans="1:11" x14ac:dyDescent="0.25">
      <c r="A45" s="3" t="s">
        <v>89</v>
      </c>
      <c r="B45" s="3" t="s">
        <v>31</v>
      </c>
      <c r="C45" s="3" t="s">
        <v>90</v>
      </c>
      <c r="D45" s="4" t="s">
        <v>91</v>
      </c>
      <c r="E45" s="3" t="s">
        <v>92</v>
      </c>
      <c r="F45" s="2">
        <v>106</v>
      </c>
      <c r="G45" s="2"/>
      <c r="H45" s="2">
        <f>G45*F45</f>
        <v>0</v>
      </c>
      <c r="I45" s="2"/>
      <c r="J45" s="2">
        <f>I45*F45</f>
        <v>0</v>
      </c>
      <c r="K45" s="2">
        <f t="shared" si="0"/>
        <v>0</v>
      </c>
    </row>
    <row r="46" spans="1:11" ht="45" x14ac:dyDescent="0.25">
      <c r="A46" s="3" t="s">
        <v>93</v>
      </c>
      <c r="B46" s="3" t="s">
        <v>10</v>
      </c>
      <c r="C46" s="3" t="s">
        <v>94</v>
      </c>
      <c r="D46" s="4" t="s">
        <v>95</v>
      </c>
      <c r="E46" s="3" t="s">
        <v>13</v>
      </c>
      <c r="F46" s="2">
        <v>14</v>
      </c>
      <c r="G46" s="2"/>
      <c r="H46" s="2">
        <f>G46*F46</f>
        <v>0</v>
      </c>
      <c r="I46" s="2"/>
      <c r="J46" s="2">
        <f>I46*F46</f>
        <v>0</v>
      </c>
      <c r="K46" s="2">
        <f t="shared" si="0"/>
        <v>0</v>
      </c>
    </row>
    <row r="47" spans="1:11" s="6" customFormat="1" x14ac:dyDescent="0.25">
      <c r="A47" s="8"/>
      <c r="B47" s="8"/>
      <c r="C47" s="8"/>
      <c r="D47" s="9" t="s">
        <v>205</v>
      </c>
      <c r="E47" s="8"/>
      <c r="F47" s="10"/>
      <c r="G47" s="10"/>
      <c r="H47" s="10">
        <f>SUM(H42:H46)</f>
        <v>0</v>
      </c>
      <c r="I47" s="10"/>
      <c r="J47" s="10">
        <f>SUM(J42:J46)</f>
        <v>0</v>
      </c>
      <c r="K47" s="10">
        <f t="shared" si="0"/>
        <v>0</v>
      </c>
    </row>
    <row r="48" spans="1:11" s="6" customFormat="1" x14ac:dyDescent="0.25">
      <c r="A48" s="8" t="s">
        <v>96</v>
      </c>
      <c r="B48" s="8"/>
      <c r="C48" s="8"/>
      <c r="D48" s="9" t="s">
        <v>97</v>
      </c>
      <c r="E48" s="8" t="s">
        <v>6</v>
      </c>
      <c r="F48" s="10"/>
      <c r="G48" s="10"/>
      <c r="H48" s="10">
        <f>G48*F48</f>
        <v>0</v>
      </c>
      <c r="I48" s="10"/>
      <c r="J48" s="10">
        <f>I48*F48</f>
        <v>0</v>
      </c>
      <c r="K48" s="10">
        <f t="shared" si="0"/>
        <v>0</v>
      </c>
    </row>
    <row r="49" spans="1:11" ht="30" x14ac:dyDescent="0.25">
      <c r="A49" s="3" t="s">
        <v>98</v>
      </c>
      <c r="B49" s="3" t="s">
        <v>10</v>
      </c>
      <c r="C49" s="3" t="s">
        <v>99</v>
      </c>
      <c r="D49" s="4" t="s">
        <v>100</v>
      </c>
      <c r="E49" s="3" t="s">
        <v>17</v>
      </c>
      <c r="F49" s="2">
        <v>7.1400000000000006</v>
      </c>
      <c r="G49" s="2"/>
      <c r="H49" s="2">
        <f>G49*F49</f>
        <v>0</v>
      </c>
      <c r="I49" s="2"/>
      <c r="J49" s="2">
        <f>I49*F49</f>
        <v>0</v>
      </c>
      <c r="K49" s="2">
        <f t="shared" si="0"/>
        <v>0</v>
      </c>
    </row>
    <row r="50" spans="1:11" ht="45" x14ac:dyDescent="0.25">
      <c r="A50" s="3" t="s">
        <v>101</v>
      </c>
      <c r="B50" s="3" t="s">
        <v>10</v>
      </c>
      <c r="C50" s="3" t="s">
        <v>102</v>
      </c>
      <c r="D50" s="4" t="s">
        <v>103</v>
      </c>
      <c r="E50" s="3" t="s">
        <v>17</v>
      </c>
      <c r="F50" s="2">
        <v>4</v>
      </c>
      <c r="G50" s="2"/>
      <c r="H50" s="2">
        <f>G50*F50</f>
        <v>0</v>
      </c>
      <c r="I50" s="2"/>
      <c r="J50" s="2">
        <f>I50*F50</f>
        <v>0</v>
      </c>
      <c r="K50" s="2">
        <f t="shared" si="0"/>
        <v>0</v>
      </c>
    </row>
    <row r="51" spans="1:11" ht="30" x14ac:dyDescent="0.25">
      <c r="A51" s="3" t="s">
        <v>104</v>
      </c>
      <c r="B51" s="3" t="s">
        <v>105</v>
      </c>
      <c r="C51" s="3" t="s">
        <v>106</v>
      </c>
      <c r="D51" s="4" t="s">
        <v>107</v>
      </c>
      <c r="E51" s="3" t="s">
        <v>108</v>
      </c>
      <c r="F51" s="2">
        <v>8</v>
      </c>
      <c r="G51" s="2"/>
      <c r="H51" s="2">
        <f>G51*F51</f>
        <v>0</v>
      </c>
      <c r="I51" s="2"/>
      <c r="J51" s="2">
        <f>I51*F51</f>
        <v>0</v>
      </c>
      <c r="K51" s="2">
        <f t="shared" si="0"/>
        <v>0</v>
      </c>
    </row>
    <row r="52" spans="1:11" s="6" customFormat="1" x14ac:dyDescent="0.25">
      <c r="A52" s="8"/>
      <c r="B52" s="8"/>
      <c r="C52" s="8"/>
      <c r="D52" s="9" t="s">
        <v>205</v>
      </c>
      <c r="E52" s="8"/>
      <c r="F52" s="10"/>
      <c r="G52" s="10"/>
      <c r="H52" s="10"/>
      <c r="I52" s="10"/>
      <c r="J52" s="10"/>
      <c r="K52" s="10"/>
    </row>
    <row r="53" spans="1:11" s="6" customFormat="1" x14ac:dyDescent="0.25">
      <c r="A53" s="8" t="s">
        <v>109</v>
      </c>
      <c r="B53" s="8"/>
      <c r="C53" s="8"/>
      <c r="D53" s="9" t="s">
        <v>110</v>
      </c>
      <c r="E53" s="8" t="s">
        <v>6</v>
      </c>
      <c r="F53" s="10"/>
      <c r="G53" s="10"/>
      <c r="H53" s="10">
        <f>G53*F53</f>
        <v>0</v>
      </c>
      <c r="I53" s="10"/>
      <c r="J53" s="10">
        <f>I53*F53</f>
        <v>0</v>
      </c>
      <c r="K53" s="10">
        <f t="shared" si="0"/>
        <v>0</v>
      </c>
    </row>
    <row r="54" spans="1:11" ht="30" x14ac:dyDescent="0.25">
      <c r="A54" s="3" t="s">
        <v>111</v>
      </c>
      <c r="B54" s="3" t="s">
        <v>10</v>
      </c>
      <c r="C54" s="3" t="s">
        <v>112</v>
      </c>
      <c r="D54" s="4" t="s">
        <v>113</v>
      </c>
      <c r="E54" s="3" t="s">
        <v>17</v>
      </c>
      <c r="F54" s="2">
        <v>106</v>
      </c>
      <c r="G54" s="2"/>
      <c r="H54" s="2">
        <f>G54*F54</f>
        <v>0</v>
      </c>
      <c r="I54" s="2"/>
      <c r="J54" s="2">
        <f>I54*F54</f>
        <v>0</v>
      </c>
      <c r="K54" s="2">
        <f t="shared" si="0"/>
        <v>0</v>
      </c>
    </row>
    <row r="55" spans="1:11" ht="45" x14ac:dyDescent="0.25">
      <c r="A55" s="3" t="s">
        <v>114</v>
      </c>
      <c r="B55" s="3" t="s">
        <v>10</v>
      </c>
      <c r="C55" s="3" t="s">
        <v>115</v>
      </c>
      <c r="D55" s="4" t="s">
        <v>116</v>
      </c>
      <c r="E55" s="3" t="s">
        <v>17</v>
      </c>
      <c r="F55" s="2">
        <v>52</v>
      </c>
      <c r="G55" s="2"/>
      <c r="H55" s="2">
        <f>G55*F55</f>
        <v>0</v>
      </c>
      <c r="I55" s="2"/>
      <c r="J55" s="2">
        <f>I55*F55</f>
        <v>0</v>
      </c>
      <c r="K55" s="2">
        <f t="shared" si="0"/>
        <v>0</v>
      </c>
    </row>
    <row r="56" spans="1:11" x14ac:dyDescent="0.25">
      <c r="A56" s="3" t="s">
        <v>117</v>
      </c>
      <c r="B56" s="3" t="s">
        <v>31</v>
      </c>
      <c r="C56" s="3" t="s">
        <v>118</v>
      </c>
      <c r="D56" s="4" t="s">
        <v>119</v>
      </c>
      <c r="E56" s="3" t="s">
        <v>120</v>
      </c>
      <c r="F56" s="2">
        <v>12</v>
      </c>
      <c r="G56" s="2"/>
      <c r="H56" s="2">
        <f>G56*F56</f>
        <v>0</v>
      </c>
      <c r="I56" s="2"/>
      <c r="J56" s="2">
        <f>I56*F56</f>
        <v>0</v>
      </c>
      <c r="K56" s="2">
        <f t="shared" si="0"/>
        <v>0</v>
      </c>
    </row>
    <row r="57" spans="1:11" s="6" customFormat="1" x14ac:dyDescent="0.25">
      <c r="A57" s="8"/>
      <c r="B57" s="8"/>
      <c r="C57" s="8"/>
      <c r="D57" s="9" t="s">
        <v>205</v>
      </c>
      <c r="E57" s="8"/>
      <c r="F57" s="10"/>
      <c r="G57" s="10"/>
      <c r="H57" s="10">
        <f>SUM(H53:H56)</f>
        <v>0</v>
      </c>
      <c r="I57" s="10"/>
      <c r="J57" s="10">
        <f>SUM(J53:J56)</f>
        <v>0</v>
      </c>
      <c r="K57" s="10">
        <f t="shared" si="0"/>
        <v>0</v>
      </c>
    </row>
    <row r="58" spans="1:11" s="6" customFormat="1" x14ac:dyDescent="0.25">
      <c r="A58" s="8" t="s">
        <v>121</v>
      </c>
      <c r="B58" s="8"/>
      <c r="C58" s="8"/>
      <c r="D58" s="9" t="s">
        <v>122</v>
      </c>
      <c r="E58" s="8" t="s">
        <v>6</v>
      </c>
      <c r="F58" s="10"/>
      <c r="G58" s="10"/>
      <c r="H58" s="10">
        <f t="shared" ref="H58:H66" si="1">G58*F58</f>
        <v>0</v>
      </c>
      <c r="I58" s="10"/>
      <c r="J58" s="10">
        <f t="shared" ref="J58:J66" si="2">I58*F58</f>
        <v>0</v>
      </c>
      <c r="K58" s="10">
        <f t="shared" si="0"/>
        <v>0</v>
      </c>
    </row>
    <row r="59" spans="1:11" ht="60" x14ac:dyDescent="0.25">
      <c r="A59" s="3" t="s">
        <v>123</v>
      </c>
      <c r="B59" s="3" t="s">
        <v>10</v>
      </c>
      <c r="C59" s="3" t="s">
        <v>124</v>
      </c>
      <c r="D59" s="4" t="s">
        <v>125</v>
      </c>
      <c r="E59" s="3" t="s">
        <v>85</v>
      </c>
      <c r="F59" s="2">
        <v>17</v>
      </c>
      <c r="G59" s="2"/>
      <c r="H59" s="2">
        <f t="shared" si="1"/>
        <v>0</v>
      </c>
      <c r="I59" s="2"/>
      <c r="J59" s="2">
        <f t="shared" si="2"/>
        <v>0</v>
      </c>
      <c r="K59" s="2">
        <f t="shared" si="0"/>
        <v>0</v>
      </c>
    </row>
    <row r="60" spans="1:11" x14ac:dyDescent="0.25">
      <c r="A60" s="3" t="s">
        <v>126</v>
      </c>
      <c r="B60" s="3" t="s">
        <v>105</v>
      </c>
      <c r="C60" s="3" t="s">
        <v>127</v>
      </c>
      <c r="D60" s="4" t="s">
        <v>128</v>
      </c>
      <c r="E60" s="3" t="s">
        <v>129</v>
      </c>
      <c r="F60" s="2">
        <v>5</v>
      </c>
      <c r="G60" s="2"/>
      <c r="H60" s="2">
        <f t="shared" si="1"/>
        <v>0</v>
      </c>
      <c r="I60" s="2"/>
      <c r="J60" s="2">
        <f t="shared" si="2"/>
        <v>0</v>
      </c>
      <c r="K60" s="2">
        <f t="shared" si="0"/>
        <v>0</v>
      </c>
    </row>
    <row r="61" spans="1:11" ht="30" x14ac:dyDescent="0.25">
      <c r="A61" s="3" t="s">
        <v>130</v>
      </c>
      <c r="B61" s="3" t="s">
        <v>10</v>
      </c>
      <c r="C61" s="3" t="s">
        <v>131</v>
      </c>
      <c r="D61" s="4" t="s">
        <v>132</v>
      </c>
      <c r="E61" s="3" t="s">
        <v>13</v>
      </c>
      <c r="F61" s="2">
        <v>36</v>
      </c>
      <c r="G61" s="2"/>
      <c r="H61" s="2">
        <f t="shared" si="1"/>
        <v>0</v>
      </c>
      <c r="I61" s="2"/>
      <c r="J61" s="2">
        <f t="shared" si="2"/>
        <v>0</v>
      </c>
      <c r="K61" s="2">
        <f t="shared" si="0"/>
        <v>0</v>
      </c>
    </row>
    <row r="62" spans="1:11" ht="45" x14ac:dyDescent="0.25">
      <c r="A62" s="3" t="s">
        <v>133</v>
      </c>
      <c r="B62" s="3" t="s">
        <v>10</v>
      </c>
      <c r="C62" s="3" t="s">
        <v>134</v>
      </c>
      <c r="D62" s="4" t="s">
        <v>135</v>
      </c>
      <c r="E62" s="3" t="s">
        <v>85</v>
      </c>
      <c r="F62" s="2">
        <v>17</v>
      </c>
      <c r="G62" s="2"/>
      <c r="H62" s="2">
        <f t="shared" si="1"/>
        <v>0</v>
      </c>
      <c r="I62" s="2"/>
      <c r="J62" s="2">
        <f t="shared" si="2"/>
        <v>0</v>
      </c>
      <c r="K62" s="2">
        <f t="shared" si="0"/>
        <v>0</v>
      </c>
    </row>
    <row r="63" spans="1:11" x14ac:dyDescent="0.25">
      <c r="A63" s="3" t="s">
        <v>136</v>
      </c>
      <c r="B63" s="3" t="s">
        <v>105</v>
      </c>
      <c r="C63" s="3" t="s">
        <v>137</v>
      </c>
      <c r="D63" s="4" t="s">
        <v>138</v>
      </c>
      <c r="E63" s="3" t="s">
        <v>129</v>
      </c>
      <c r="F63" s="2">
        <v>17</v>
      </c>
      <c r="G63" s="2"/>
      <c r="H63" s="2">
        <f t="shared" si="1"/>
        <v>0</v>
      </c>
      <c r="I63" s="2"/>
      <c r="J63" s="2">
        <f t="shared" si="2"/>
        <v>0</v>
      </c>
      <c r="K63" s="2">
        <f t="shared" si="0"/>
        <v>0</v>
      </c>
    </row>
    <row r="64" spans="1:11" ht="45" x14ac:dyDescent="0.25">
      <c r="A64" s="3" t="s">
        <v>139</v>
      </c>
      <c r="B64" s="3" t="s">
        <v>10</v>
      </c>
      <c r="C64" s="3" t="s">
        <v>140</v>
      </c>
      <c r="D64" s="4" t="s">
        <v>141</v>
      </c>
      <c r="E64" s="3" t="s">
        <v>85</v>
      </c>
      <c r="F64" s="2">
        <v>5</v>
      </c>
      <c r="G64" s="2"/>
      <c r="H64" s="2">
        <f t="shared" si="1"/>
        <v>0</v>
      </c>
      <c r="I64" s="2"/>
      <c r="J64" s="2">
        <f t="shared" si="2"/>
        <v>0</v>
      </c>
      <c r="K64" s="2">
        <f t="shared" si="0"/>
        <v>0</v>
      </c>
    </row>
    <row r="65" spans="1:11" ht="30" x14ac:dyDescent="0.25">
      <c r="A65" s="3" t="s">
        <v>142</v>
      </c>
      <c r="B65" s="3" t="s">
        <v>10</v>
      </c>
      <c r="C65" s="3" t="s">
        <v>143</v>
      </c>
      <c r="D65" s="4" t="s">
        <v>144</v>
      </c>
      <c r="E65" s="3" t="s">
        <v>13</v>
      </c>
      <c r="F65" s="2">
        <v>50</v>
      </c>
      <c r="G65" s="2"/>
      <c r="H65" s="2">
        <f t="shared" si="1"/>
        <v>0</v>
      </c>
      <c r="I65" s="2"/>
      <c r="J65" s="2">
        <f t="shared" si="2"/>
        <v>0</v>
      </c>
      <c r="K65" s="2">
        <f t="shared" si="0"/>
        <v>0</v>
      </c>
    </row>
    <row r="66" spans="1:11" ht="30" x14ac:dyDescent="0.25">
      <c r="A66" s="3" t="s">
        <v>145</v>
      </c>
      <c r="B66" s="3" t="s">
        <v>10</v>
      </c>
      <c r="C66" s="3" t="s">
        <v>146</v>
      </c>
      <c r="D66" s="4" t="s">
        <v>147</v>
      </c>
      <c r="E66" s="3" t="s">
        <v>13</v>
      </c>
      <c r="F66" s="2">
        <v>50</v>
      </c>
      <c r="G66" s="2"/>
      <c r="H66" s="2">
        <f t="shared" si="1"/>
        <v>0</v>
      </c>
      <c r="I66" s="2"/>
      <c r="J66" s="2">
        <f t="shared" si="2"/>
        <v>0</v>
      </c>
      <c r="K66" s="2">
        <f t="shared" si="0"/>
        <v>0</v>
      </c>
    </row>
    <row r="67" spans="1:11" s="6" customFormat="1" x14ac:dyDescent="0.25">
      <c r="A67" s="8" t="s">
        <v>148</v>
      </c>
      <c r="B67" s="8"/>
      <c r="C67" s="8"/>
      <c r="D67" s="9" t="s">
        <v>205</v>
      </c>
      <c r="E67" s="8" t="s">
        <v>6</v>
      </c>
      <c r="F67" s="10"/>
      <c r="G67" s="10"/>
      <c r="H67" s="10">
        <f>SUM(H58:H66)</f>
        <v>0</v>
      </c>
      <c r="I67" s="10"/>
      <c r="J67" s="10">
        <f>SUM(J58:J66)</f>
        <v>0</v>
      </c>
      <c r="K67" s="10">
        <f t="shared" si="0"/>
        <v>0</v>
      </c>
    </row>
    <row r="68" spans="1:11" s="6" customFormat="1" x14ac:dyDescent="0.25">
      <c r="A68" s="8" t="s">
        <v>149</v>
      </c>
      <c r="B68" s="8"/>
      <c r="C68" s="8"/>
      <c r="D68" s="9" t="s">
        <v>150</v>
      </c>
      <c r="E68" s="8" t="s">
        <v>6</v>
      </c>
      <c r="F68" s="10"/>
      <c r="G68" s="10"/>
      <c r="H68" s="10">
        <f t="shared" ref="H68:H79" si="3">G68*F68</f>
        <v>0</v>
      </c>
      <c r="I68" s="10"/>
      <c r="J68" s="10">
        <f t="shared" ref="J68:J79" si="4">I68*F68</f>
        <v>0</v>
      </c>
      <c r="K68" s="10">
        <f t="shared" si="0"/>
        <v>0</v>
      </c>
    </row>
    <row r="69" spans="1:11" ht="45" x14ac:dyDescent="0.25">
      <c r="A69" s="3" t="s">
        <v>151</v>
      </c>
      <c r="B69" s="3" t="s">
        <v>10</v>
      </c>
      <c r="C69" s="3" t="s">
        <v>152</v>
      </c>
      <c r="D69" s="4" t="s">
        <v>153</v>
      </c>
      <c r="E69" s="3" t="s">
        <v>85</v>
      </c>
      <c r="F69" s="2">
        <v>19</v>
      </c>
      <c r="G69" s="2"/>
      <c r="H69" s="2">
        <f t="shared" si="3"/>
        <v>0</v>
      </c>
      <c r="I69" s="2"/>
      <c r="J69" s="2">
        <f t="shared" si="4"/>
        <v>0</v>
      </c>
      <c r="K69" s="2">
        <f t="shared" si="0"/>
        <v>0</v>
      </c>
    </row>
    <row r="70" spans="1:11" ht="30" x14ac:dyDescent="0.25">
      <c r="A70" s="3" t="s">
        <v>154</v>
      </c>
      <c r="B70" s="3" t="s">
        <v>10</v>
      </c>
      <c r="C70" s="3" t="s">
        <v>155</v>
      </c>
      <c r="D70" s="4" t="s">
        <v>156</v>
      </c>
      <c r="E70" s="3" t="s">
        <v>13</v>
      </c>
      <c r="F70" s="2">
        <v>30</v>
      </c>
      <c r="G70" s="2"/>
      <c r="H70" s="2">
        <f t="shared" si="3"/>
        <v>0</v>
      </c>
      <c r="I70" s="2"/>
      <c r="J70" s="2">
        <f t="shared" si="4"/>
        <v>0</v>
      </c>
      <c r="K70" s="2">
        <f t="shared" si="0"/>
        <v>0</v>
      </c>
    </row>
    <row r="71" spans="1:11" ht="45" x14ac:dyDescent="0.25">
      <c r="A71" s="3" t="s">
        <v>157</v>
      </c>
      <c r="B71" s="3" t="s">
        <v>10</v>
      </c>
      <c r="C71" s="3" t="s">
        <v>158</v>
      </c>
      <c r="D71" s="4" t="s">
        <v>159</v>
      </c>
      <c r="E71" s="3" t="s">
        <v>85</v>
      </c>
      <c r="F71" s="2">
        <v>8</v>
      </c>
      <c r="G71" s="2"/>
      <c r="H71" s="2">
        <f t="shared" si="3"/>
        <v>0</v>
      </c>
      <c r="I71" s="2"/>
      <c r="J71" s="2">
        <f t="shared" si="4"/>
        <v>0</v>
      </c>
      <c r="K71" s="2">
        <f t="shared" si="0"/>
        <v>0</v>
      </c>
    </row>
    <row r="72" spans="1:11" x14ac:dyDescent="0.25">
      <c r="A72" s="3" t="s">
        <v>160</v>
      </c>
      <c r="B72" s="3" t="s">
        <v>31</v>
      </c>
      <c r="C72" s="3" t="s">
        <v>161</v>
      </c>
      <c r="D72" s="4" t="s">
        <v>162</v>
      </c>
      <c r="E72" s="3" t="s">
        <v>120</v>
      </c>
      <c r="F72" s="2">
        <v>2</v>
      </c>
      <c r="G72" s="2"/>
      <c r="H72" s="2">
        <f t="shared" si="3"/>
        <v>0</v>
      </c>
      <c r="I72" s="2"/>
      <c r="J72" s="2">
        <f t="shared" si="4"/>
        <v>0</v>
      </c>
      <c r="K72" s="2">
        <f t="shared" si="0"/>
        <v>0</v>
      </c>
    </row>
    <row r="73" spans="1:11" x14ac:dyDescent="0.25">
      <c r="A73" s="3" t="s">
        <v>163</v>
      </c>
      <c r="B73" s="3" t="s">
        <v>31</v>
      </c>
      <c r="C73" s="3" t="s">
        <v>164</v>
      </c>
      <c r="D73" s="4" t="s">
        <v>165</v>
      </c>
      <c r="E73" s="3" t="s">
        <v>129</v>
      </c>
      <c r="F73" s="2">
        <v>1</v>
      </c>
      <c r="G73" s="2"/>
      <c r="H73" s="2">
        <f t="shared" si="3"/>
        <v>0</v>
      </c>
      <c r="I73" s="2"/>
      <c r="J73" s="2">
        <f t="shared" si="4"/>
        <v>0</v>
      </c>
      <c r="K73" s="2">
        <f t="shared" si="0"/>
        <v>0</v>
      </c>
    </row>
    <row r="74" spans="1:11" ht="30" x14ac:dyDescent="0.25">
      <c r="A74" s="3" t="s">
        <v>166</v>
      </c>
      <c r="B74" s="3" t="s">
        <v>10</v>
      </c>
      <c r="C74" s="3" t="s">
        <v>167</v>
      </c>
      <c r="D74" s="4" t="s">
        <v>168</v>
      </c>
      <c r="E74" s="3" t="s">
        <v>13</v>
      </c>
      <c r="F74" s="2">
        <v>35</v>
      </c>
      <c r="G74" s="2"/>
      <c r="H74" s="2">
        <f t="shared" si="3"/>
        <v>0</v>
      </c>
      <c r="I74" s="2"/>
      <c r="J74" s="2">
        <f t="shared" si="4"/>
        <v>0</v>
      </c>
      <c r="K74" s="2">
        <f t="shared" si="0"/>
        <v>0</v>
      </c>
    </row>
    <row r="75" spans="1:11" ht="30" x14ac:dyDescent="0.25">
      <c r="A75" s="3" t="s">
        <v>169</v>
      </c>
      <c r="B75" s="3" t="s">
        <v>10</v>
      </c>
      <c r="C75" s="3" t="s">
        <v>170</v>
      </c>
      <c r="D75" s="4" t="s">
        <v>171</v>
      </c>
      <c r="E75" s="3" t="s">
        <v>13</v>
      </c>
      <c r="F75" s="2">
        <v>48</v>
      </c>
      <c r="G75" s="2"/>
      <c r="H75" s="2">
        <f t="shared" si="3"/>
        <v>0</v>
      </c>
      <c r="I75" s="2"/>
      <c r="J75" s="2">
        <f t="shared" si="4"/>
        <v>0</v>
      </c>
      <c r="K75" s="2">
        <f t="shared" si="0"/>
        <v>0</v>
      </c>
    </row>
    <row r="76" spans="1:11" ht="30" x14ac:dyDescent="0.25">
      <c r="A76" s="3" t="s">
        <v>172</v>
      </c>
      <c r="B76" s="3" t="s">
        <v>105</v>
      </c>
      <c r="C76" s="3" t="s">
        <v>173</v>
      </c>
      <c r="D76" s="4" t="s">
        <v>174</v>
      </c>
      <c r="E76" s="3" t="s">
        <v>129</v>
      </c>
      <c r="F76" s="2">
        <v>3</v>
      </c>
      <c r="G76" s="2"/>
      <c r="H76" s="2">
        <f t="shared" si="3"/>
        <v>0</v>
      </c>
      <c r="I76" s="2"/>
      <c r="J76" s="2">
        <f t="shared" si="4"/>
        <v>0</v>
      </c>
      <c r="K76" s="2">
        <f t="shared" si="0"/>
        <v>0</v>
      </c>
    </row>
    <row r="77" spans="1:11" x14ac:dyDescent="0.25">
      <c r="A77" s="3" t="s">
        <v>175</v>
      </c>
      <c r="B77" s="3" t="s">
        <v>31</v>
      </c>
      <c r="C77" s="3" t="s">
        <v>176</v>
      </c>
      <c r="D77" s="4" t="s">
        <v>177</v>
      </c>
      <c r="E77" s="3" t="s">
        <v>120</v>
      </c>
      <c r="F77" s="2">
        <v>2</v>
      </c>
      <c r="G77" s="2"/>
      <c r="H77" s="2">
        <f t="shared" si="3"/>
        <v>0</v>
      </c>
      <c r="I77" s="2"/>
      <c r="J77" s="2">
        <f t="shared" si="4"/>
        <v>0</v>
      </c>
      <c r="K77" s="2">
        <f t="shared" si="0"/>
        <v>0</v>
      </c>
    </row>
    <row r="78" spans="1:11" ht="45" x14ac:dyDescent="0.25">
      <c r="A78" s="3" t="s">
        <v>178</v>
      </c>
      <c r="B78" s="3" t="s">
        <v>105</v>
      </c>
      <c r="C78" s="3" t="s">
        <v>179</v>
      </c>
      <c r="D78" s="4" t="s">
        <v>180</v>
      </c>
      <c r="E78" s="3" t="s">
        <v>129</v>
      </c>
      <c r="F78" s="2">
        <v>1</v>
      </c>
      <c r="G78" s="2"/>
      <c r="H78" s="2">
        <f t="shared" si="3"/>
        <v>0</v>
      </c>
      <c r="I78" s="2"/>
      <c r="J78" s="2">
        <f t="shared" si="4"/>
        <v>0</v>
      </c>
      <c r="K78" s="2">
        <f t="shared" si="0"/>
        <v>0</v>
      </c>
    </row>
    <row r="79" spans="1:11" ht="45" x14ac:dyDescent="0.25">
      <c r="A79" s="3" t="s">
        <v>181</v>
      </c>
      <c r="B79" s="3" t="s">
        <v>10</v>
      </c>
      <c r="C79" s="3" t="s">
        <v>182</v>
      </c>
      <c r="D79" s="4" t="s">
        <v>183</v>
      </c>
      <c r="E79" s="3" t="s">
        <v>85</v>
      </c>
      <c r="F79" s="2">
        <v>1</v>
      </c>
      <c r="G79" s="2"/>
      <c r="H79" s="2">
        <f t="shared" si="3"/>
        <v>0</v>
      </c>
      <c r="I79" s="2"/>
      <c r="J79" s="2">
        <f t="shared" si="4"/>
        <v>0</v>
      </c>
      <c r="K79" s="2">
        <f t="shared" si="0"/>
        <v>0</v>
      </c>
    </row>
    <row r="80" spans="1:11" s="6" customFormat="1" x14ac:dyDescent="0.25">
      <c r="A80" s="8"/>
      <c r="B80" s="8"/>
      <c r="C80" s="8"/>
      <c r="D80" s="9" t="s">
        <v>205</v>
      </c>
      <c r="E80" s="8"/>
      <c r="F80" s="10"/>
      <c r="G80" s="10"/>
      <c r="H80" s="10">
        <f>SUM(H68:H79)</f>
        <v>0</v>
      </c>
      <c r="I80" s="10"/>
      <c r="J80" s="10">
        <f>SUM(J68:J79)</f>
        <v>0</v>
      </c>
      <c r="K80" s="10">
        <f t="shared" si="0"/>
        <v>0</v>
      </c>
    </row>
    <row r="81" spans="1:11" s="6" customFormat="1" x14ac:dyDescent="0.25">
      <c r="A81" s="8" t="s">
        <v>184</v>
      </c>
      <c r="B81" s="8"/>
      <c r="C81" s="8"/>
      <c r="D81" s="9" t="s">
        <v>185</v>
      </c>
      <c r="E81" s="8" t="s">
        <v>6</v>
      </c>
      <c r="F81" s="10"/>
      <c r="G81" s="10"/>
      <c r="H81" s="10">
        <f>G81*F81</f>
        <v>0</v>
      </c>
      <c r="I81" s="10"/>
      <c r="J81" s="10">
        <f>I81*F81</f>
        <v>0</v>
      </c>
      <c r="K81" s="10">
        <f t="shared" si="0"/>
        <v>0</v>
      </c>
    </row>
    <row r="82" spans="1:11" x14ac:dyDescent="0.25">
      <c r="A82" s="3" t="s">
        <v>186</v>
      </c>
      <c r="B82" s="3" t="s">
        <v>10</v>
      </c>
      <c r="C82" s="3" t="s">
        <v>187</v>
      </c>
      <c r="D82" s="4" t="s">
        <v>188</v>
      </c>
      <c r="E82" s="3" t="s">
        <v>17</v>
      </c>
      <c r="F82" s="2">
        <v>284.47999999999996</v>
      </c>
      <c r="G82" s="2"/>
      <c r="H82" s="2">
        <f>G82*F82</f>
        <v>0</v>
      </c>
      <c r="I82" s="2"/>
      <c r="J82" s="2">
        <f>I82*F82</f>
        <v>0</v>
      </c>
      <c r="K82" s="2">
        <f t="shared" si="0"/>
        <v>0</v>
      </c>
    </row>
    <row r="83" spans="1:11" x14ac:dyDescent="0.25">
      <c r="A83" s="3" t="s">
        <v>189</v>
      </c>
      <c r="B83" s="3" t="s">
        <v>10</v>
      </c>
      <c r="C83" s="3" t="s">
        <v>190</v>
      </c>
      <c r="D83" s="4" t="s">
        <v>191</v>
      </c>
      <c r="E83" s="3" t="s">
        <v>17</v>
      </c>
      <c r="F83" s="2">
        <v>284.47999999999996</v>
      </c>
      <c r="G83" s="2"/>
      <c r="H83" s="2">
        <f>G83*F83</f>
        <v>0</v>
      </c>
      <c r="I83" s="2"/>
      <c r="J83" s="2">
        <f>I83*F83</f>
        <v>0</v>
      </c>
      <c r="K83" s="2">
        <f t="shared" ref="K83:K86" si="5">J83+H83</f>
        <v>0</v>
      </c>
    </row>
    <row r="84" spans="1:11" ht="30" x14ac:dyDescent="0.25">
      <c r="A84" s="3" t="s">
        <v>192</v>
      </c>
      <c r="B84" s="3" t="s">
        <v>10</v>
      </c>
      <c r="C84" s="3" t="s">
        <v>193</v>
      </c>
      <c r="D84" s="4" t="s">
        <v>194</v>
      </c>
      <c r="E84" s="3" t="s">
        <v>17</v>
      </c>
      <c r="F84" s="2">
        <v>284.47999999999996</v>
      </c>
      <c r="G84" s="2"/>
      <c r="H84" s="2">
        <f>G84*F84</f>
        <v>0</v>
      </c>
      <c r="I84" s="2"/>
      <c r="J84" s="2">
        <f>I84*F84</f>
        <v>0</v>
      </c>
      <c r="K84" s="2">
        <f t="shared" si="5"/>
        <v>0</v>
      </c>
    </row>
    <row r="85" spans="1:11" s="6" customFormat="1" x14ac:dyDescent="0.25">
      <c r="A85" s="8"/>
      <c r="B85" s="8"/>
      <c r="C85" s="8"/>
      <c r="D85" s="8" t="s">
        <v>205</v>
      </c>
      <c r="E85" s="8"/>
      <c r="F85" s="10"/>
      <c r="G85" s="10"/>
      <c r="H85" s="10">
        <f>SUM(H81:H84)</f>
        <v>0</v>
      </c>
      <c r="I85" s="10"/>
      <c r="J85" s="10">
        <f>SUM(J81:J84)</f>
        <v>0</v>
      </c>
      <c r="K85" s="10">
        <f t="shared" si="5"/>
        <v>0</v>
      </c>
    </row>
    <row r="86" spans="1:11" s="6" customFormat="1" x14ac:dyDescent="0.25">
      <c r="A86" s="8"/>
      <c r="B86" s="8"/>
      <c r="C86" s="8"/>
      <c r="D86" s="8" t="s">
        <v>208</v>
      </c>
      <c r="E86" s="8"/>
      <c r="F86" s="10"/>
      <c r="G86" s="10"/>
      <c r="H86" s="10">
        <f>H85+H80+H67+H57+H47+H41+H36+H31+H25+H21+H16</f>
        <v>0</v>
      </c>
      <c r="I86" s="10"/>
      <c r="J86" s="10">
        <f>J85+J80+J67+J57+J47+J41+J36+J31+J25+J21+J16</f>
        <v>0</v>
      </c>
      <c r="K86" s="10">
        <f t="shared" si="5"/>
        <v>0</v>
      </c>
    </row>
    <row r="88" spans="1:11" x14ac:dyDescent="0.25">
      <c r="A88" t="s">
        <v>214</v>
      </c>
    </row>
    <row r="89" spans="1:11" x14ac:dyDescent="0.25">
      <c r="A89" t="s">
        <v>213</v>
      </c>
      <c r="C89" s="6"/>
    </row>
    <row r="90" spans="1:11" x14ac:dyDescent="0.25">
      <c r="A90" t="s">
        <v>215</v>
      </c>
      <c r="C90" s="6"/>
    </row>
    <row r="92" spans="1:11" x14ac:dyDescent="0.25">
      <c r="A92" t="s">
        <v>216</v>
      </c>
      <c r="E92" s="11"/>
    </row>
    <row r="94" spans="1:11" x14ac:dyDescent="0.25">
      <c r="A94" t="s">
        <v>217</v>
      </c>
      <c r="D94" s="11"/>
      <c r="F94" s="12"/>
    </row>
  </sheetData>
  <mergeCells count="10">
    <mergeCell ref="A1:K1"/>
    <mergeCell ref="A9:A10"/>
    <mergeCell ref="B9:B10"/>
    <mergeCell ref="C9:C10"/>
    <mergeCell ref="D9:D10"/>
    <mergeCell ref="E9:E10"/>
    <mergeCell ref="F9:F10"/>
    <mergeCell ref="G9:H9"/>
    <mergeCell ref="I9:J9"/>
    <mergeCell ref="K9:K10"/>
  </mergeCells>
  <pageMargins left="0.51181102362204722" right="0.51181102362204722" top="0.78740157480314965" bottom="0.78740157480314965" header="0.31496062992125984" footer="0.31496062992125984"/>
  <pageSetup paperSize="9" scale="78" orientation="landscape" horizontalDpi="0" verticalDpi="0" r:id="rId1"/>
  <headerFooter>
    <oddFooter>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zoomScaleNormal="100" workbookViewId="0">
      <selection sqref="A1:XFD7"/>
    </sheetView>
  </sheetViews>
  <sheetFormatPr defaultRowHeight="15" x14ac:dyDescent="0.25"/>
  <cols>
    <col min="2" max="2" width="8.28515625" bestFit="1" customWidth="1"/>
    <col min="4" max="4" width="76.28515625" customWidth="1"/>
    <col min="6" max="6" width="9.28515625" style="1" bestFit="1" customWidth="1"/>
    <col min="7" max="7" width="9.5703125" style="1" bestFit="1" customWidth="1"/>
    <col min="8" max="8" width="11.5703125" style="1" bestFit="1" customWidth="1"/>
    <col min="9" max="9" width="9.5703125" style="1" bestFit="1" customWidth="1"/>
    <col min="10" max="10" width="10.5703125" style="1" bestFit="1" customWidth="1"/>
    <col min="11" max="11" width="12" style="1" customWidth="1"/>
  </cols>
  <sheetData>
    <row r="1" spans="1:11" ht="21" x14ac:dyDescent="0.35">
      <c r="A1" s="21" t="s">
        <v>206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3" spans="1:11" x14ac:dyDescent="0.25">
      <c r="A3" s="6" t="s">
        <v>195</v>
      </c>
    </row>
    <row r="4" spans="1:11" x14ac:dyDescent="0.25">
      <c r="A4" s="6" t="s">
        <v>196</v>
      </c>
    </row>
    <row r="5" spans="1:11" x14ac:dyDescent="0.25">
      <c r="A5" s="6" t="s">
        <v>197</v>
      </c>
    </row>
    <row r="6" spans="1:11" x14ac:dyDescent="0.25">
      <c r="A6" s="7" t="s">
        <v>203</v>
      </c>
    </row>
    <row r="7" spans="1:11" x14ac:dyDescent="0.25">
      <c r="A7" s="7" t="s">
        <v>204</v>
      </c>
    </row>
    <row r="9" spans="1:11" x14ac:dyDescent="0.25">
      <c r="A9" s="22" t="s">
        <v>0</v>
      </c>
      <c r="B9" s="22" t="s">
        <v>1</v>
      </c>
      <c r="C9" s="22" t="s">
        <v>2</v>
      </c>
      <c r="D9" s="22" t="s">
        <v>3</v>
      </c>
      <c r="E9" s="22" t="s">
        <v>4</v>
      </c>
      <c r="F9" s="23" t="s">
        <v>5</v>
      </c>
      <c r="G9" s="24" t="s">
        <v>198</v>
      </c>
      <c r="H9" s="24"/>
      <c r="I9" s="24" t="s">
        <v>199</v>
      </c>
      <c r="J9" s="24"/>
      <c r="K9" s="23" t="s">
        <v>202</v>
      </c>
    </row>
    <row r="10" spans="1:11" x14ac:dyDescent="0.25">
      <c r="A10" s="22"/>
      <c r="B10" s="22"/>
      <c r="C10" s="22"/>
      <c r="D10" s="22" t="s">
        <v>6</v>
      </c>
      <c r="E10" s="22" t="s">
        <v>6</v>
      </c>
      <c r="F10" s="23"/>
      <c r="G10" s="5" t="s">
        <v>200</v>
      </c>
      <c r="H10" s="5" t="s">
        <v>201</v>
      </c>
      <c r="I10" s="5" t="s">
        <v>200</v>
      </c>
      <c r="J10" s="5" t="s">
        <v>201</v>
      </c>
      <c r="K10" s="23"/>
    </row>
    <row r="11" spans="1:11" x14ac:dyDescent="0.25">
      <c r="A11" s="3"/>
      <c r="B11" s="3"/>
      <c r="C11" s="3"/>
      <c r="D11" s="4"/>
      <c r="E11" s="3"/>
      <c r="F11" s="2"/>
      <c r="G11" s="2"/>
      <c r="H11" s="2"/>
      <c r="I11" s="2"/>
      <c r="J11" s="2"/>
      <c r="K11" s="2"/>
    </row>
    <row r="12" spans="1:11" s="6" customFormat="1" x14ac:dyDescent="0.25">
      <c r="A12" s="8" t="s">
        <v>7</v>
      </c>
      <c r="B12" s="8"/>
      <c r="C12" s="8"/>
      <c r="D12" s="9" t="s">
        <v>8</v>
      </c>
      <c r="E12" s="8" t="s">
        <v>6</v>
      </c>
      <c r="F12" s="10"/>
      <c r="G12" s="10"/>
      <c r="H12" s="10"/>
      <c r="I12" s="10"/>
      <c r="J12" s="10"/>
      <c r="K12" s="10"/>
    </row>
    <row r="13" spans="1:11" ht="30" x14ac:dyDescent="0.25">
      <c r="A13" s="3" t="s">
        <v>9</v>
      </c>
      <c r="B13" s="3" t="s">
        <v>10</v>
      </c>
      <c r="C13" s="3" t="s">
        <v>11</v>
      </c>
      <c r="D13" s="4" t="s">
        <v>12</v>
      </c>
      <c r="E13" s="3" t="s">
        <v>13</v>
      </c>
      <c r="F13" s="2">
        <v>37.400000000000006</v>
      </c>
      <c r="G13" s="2">
        <v>36.19</v>
      </c>
      <c r="H13" s="2">
        <f>G13*F13</f>
        <v>1353.5060000000001</v>
      </c>
      <c r="I13" s="2">
        <v>24.12</v>
      </c>
      <c r="J13" s="2">
        <f>I13*F13</f>
        <v>902.08800000000019</v>
      </c>
      <c r="K13" s="2">
        <f>J13+H13</f>
        <v>2255.5940000000001</v>
      </c>
    </row>
    <row r="14" spans="1:11" x14ac:dyDescent="0.25">
      <c r="A14" s="3" t="s">
        <v>14</v>
      </c>
      <c r="B14" s="3" t="s">
        <v>10</v>
      </c>
      <c r="C14" s="3" t="s">
        <v>15</v>
      </c>
      <c r="D14" s="4" t="s">
        <v>16</v>
      </c>
      <c r="E14" s="3" t="s">
        <v>17</v>
      </c>
      <c r="F14" s="2">
        <v>73.17</v>
      </c>
      <c r="G14" s="2">
        <v>0</v>
      </c>
      <c r="H14" s="2">
        <f>G14*F14</f>
        <v>0</v>
      </c>
      <c r="I14" s="2">
        <v>3.76</v>
      </c>
      <c r="J14" s="2">
        <f>I14*F14</f>
        <v>275.11919999999998</v>
      </c>
      <c r="K14" s="2">
        <f t="shared" ref="K14:K82" si="0">J14+H14</f>
        <v>275.11919999999998</v>
      </c>
    </row>
    <row r="15" spans="1:11" ht="30" x14ac:dyDescent="0.25">
      <c r="A15" s="3" t="s">
        <v>18</v>
      </c>
      <c r="B15" s="3" t="s">
        <v>10</v>
      </c>
      <c r="C15" s="3" t="s">
        <v>19</v>
      </c>
      <c r="D15" s="4" t="s">
        <v>20</v>
      </c>
      <c r="E15" s="3" t="s">
        <v>21</v>
      </c>
      <c r="F15" s="2">
        <v>2</v>
      </c>
      <c r="G15" s="2">
        <v>0</v>
      </c>
      <c r="H15" s="2">
        <f>G15*F15</f>
        <v>0</v>
      </c>
      <c r="I15" s="2">
        <v>370.41</v>
      </c>
      <c r="J15" s="2">
        <f>I15*F15</f>
        <v>740.82</v>
      </c>
      <c r="K15" s="2">
        <f t="shared" si="0"/>
        <v>740.82</v>
      </c>
    </row>
    <row r="16" spans="1:11" s="6" customFormat="1" x14ac:dyDescent="0.25">
      <c r="A16" s="8"/>
      <c r="B16" s="8"/>
      <c r="C16" s="8"/>
      <c r="D16" s="9" t="s">
        <v>205</v>
      </c>
      <c r="E16" s="8" t="s">
        <v>6</v>
      </c>
      <c r="F16" s="10"/>
      <c r="G16" s="10"/>
      <c r="H16" s="10">
        <f>SUM(H13:H15)</f>
        <v>1353.5060000000001</v>
      </c>
      <c r="I16" s="10"/>
      <c r="J16" s="10">
        <f>SUM(J13:J15)</f>
        <v>1918.0272000000004</v>
      </c>
      <c r="K16" s="10">
        <f t="shared" si="0"/>
        <v>3271.5332000000008</v>
      </c>
    </row>
    <row r="17" spans="1:11" s="6" customFormat="1" x14ac:dyDescent="0.25">
      <c r="A17" s="8" t="s">
        <v>22</v>
      </c>
      <c r="B17" s="8"/>
      <c r="C17" s="8"/>
      <c r="D17" s="9" t="s">
        <v>23</v>
      </c>
      <c r="E17" s="8" t="s">
        <v>6</v>
      </c>
      <c r="F17" s="10"/>
      <c r="G17" s="10"/>
      <c r="H17" s="10"/>
      <c r="I17" s="10"/>
      <c r="J17" s="10"/>
      <c r="K17" s="10"/>
    </row>
    <row r="18" spans="1:11" ht="30" x14ac:dyDescent="0.25">
      <c r="A18" s="3" t="s">
        <v>24</v>
      </c>
      <c r="B18" s="3" t="s">
        <v>10</v>
      </c>
      <c r="C18" s="3" t="s">
        <v>25</v>
      </c>
      <c r="D18" s="4" t="s">
        <v>26</v>
      </c>
      <c r="E18" s="3" t="s">
        <v>21</v>
      </c>
      <c r="F18" s="2">
        <v>1.8719999999999999</v>
      </c>
      <c r="G18" s="2">
        <v>0</v>
      </c>
      <c r="H18" s="2">
        <f>G18*F18</f>
        <v>0</v>
      </c>
      <c r="I18" s="2">
        <v>300.52999999999997</v>
      </c>
      <c r="J18" s="2">
        <f>I18*F18</f>
        <v>562.59215999999992</v>
      </c>
      <c r="K18" s="2">
        <f t="shared" si="0"/>
        <v>562.59215999999992</v>
      </c>
    </row>
    <row r="19" spans="1:11" ht="30" x14ac:dyDescent="0.25">
      <c r="A19" s="3" t="s">
        <v>27</v>
      </c>
      <c r="B19" s="3" t="s">
        <v>10</v>
      </c>
      <c r="C19" s="3" t="s">
        <v>28</v>
      </c>
      <c r="D19" s="4" t="s">
        <v>29</v>
      </c>
      <c r="E19" s="3" t="s">
        <v>21</v>
      </c>
      <c r="F19" s="2">
        <v>7.4879999999999995</v>
      </c>
      <c r="G19" s="2">
        <v>405.20000000000005</v>
      </c>
      <c r="H19" s="2">
        <f>G19*F19</f>
        <v>3034.1376</v>
      </c>
      <c r="I19" s="2">
        <v>270</v>
      </c>
      <c r="J19" s="2">
        <f>I19*F19</f>
        <v>2021.7599999999998</v>
      </c>
      <c r="K19" s="2">
        <f t="shared" si="0"/>
        <v>5055.8976000000002</v>
      </c>
    </row>
    <row r="20" spans="1:11" x14ac:dyDescent="0.25">
      <c r="A20" s="3" t="s">
        <v>30</v>
      </c>
      <c r="B20" s="3" t="s">
        <v>31</v>
      </c>
      <c r="C20" s="3" t="s">
        <v>32</v>
      </c>
      <c r="D20" s="4" t="s">
        <v>33</v>
      </c>
      <c r="E20" s="3" t="s">
        <v>17</v>
      </c>
      <c r="F20" s="2">
        <v>14.04</v>
      </c>
      <c r="G20" s="2">
        <v>165.44</v>
      </c>
      <c r="H20" s="2">
        <f>G20*F20</f>
        <v>2322.7775999999999</v>
      </c>
      <c r="I20" s="2">
        <v>115</v>
      </c>
      <c r="J20" s="2">
        <f>I20*F20</f>
        <v>1614.6</v>
      </c>
      <c r="K20" s="2">
        <f t="shared" si="0"/>
        <v>3937.3775999999998</v>
      </c>
    </row>
    <row r="21" spans="1:11" s="6" customFormat="1" x14ac:dyDescent="0.25">
      <c r="A21" s="8"/>
      <c r="B21" s="8"/>
      <c r="C21" s="8"/>
      <c r="D21" s="9" t="s">
        <v>205</v>
      </c>
      <c r="E21" s="8"/>
      <c r="F21" s="10"/>
      <c r="G21" s="10"/>
      <c r="H21" s="10">
        <f>SUM(H18:H20)</f>
        <v>5356.9151999999995</v>
      </c>
      <c r="I21" s="10"/>
      <c r="J21" s="10">
        <f>SUM(J18:J20)</f>
        <v>4198.9521599999989</v>
      </c>
      <c r="K21" s="10">
        <f t="shared" si="0"/>
        <v>9555.8673599999984</v>
      </c>
    </row>
    <row r="22" spans="1:11" s="6" customFormat="1" x14ac:dyDescent="0.25">
      <c r="A22" s="8" t="s">
        <v>34</v>
      </c>
      <c r="B22" s="8"/>
      <c r="C22" s="8"/>
      <c r="D22" s="9" t="s">
        <v>35</v>
      </c>
      <c r="E22" s="8" t="s">
        <v>6</v>
      </c>
      <c r="F22" s="10"/>
      <c r="G22" s="10"/>
      <c r="H22" s="10"/>
      <c r="I22" s="10"/>
      <c r="J22" s="10"/>
      <c r="K22" s="10"/>
    </row>
    <row r="23" spans="1:11" x14ac:dyDescent="0.25">
      <c r="A23" s="3" t="s">
        <v>36</v>
      </c>
      <c r="B23" s="3" t="s">
        <v>31</v>
      </c>
      <c r="C23" s="3" t="s">
        <v>37</v>
      </c>
      <c r="D23" s="4" t="s">
        <v>38</v>
      </c>
      <c r="E23" s="3" t="s">
        <v>39</v>
      </c>
      <c r="F23" s="2">
        <v>93.6</v>
      </c>
      <c r="G23" s="2">
        <v>43.97</v>
      </c>
      <c r="H23" s="2">
        <f>G23*F23</f>
        <v>4115.5919999999996</v>
      </c>
      <c r="I23" s="2">
        <v>32</v>
      </c>
      <c r="J23" s="2">
        <f>I23*F23</f>
        <v>2995.2</v>
      </c>
      <c r="K23" s="2">
        <f t="shared" si="0"/>
        <v>7110.7919999999995</v>
      </c>
    </row>
    <row r="24" spans="1:11" ht="45" x14ac:dyDescent="0.25">
      <c r="A24" s="3" t="s">
        <v>40</v>
      </c>
      <c r="B24" s="3" t="s">
        <v>10</v>
      </c>
      <c r="C24" s="3" t="s">
        <v>41</v>
      </c>
      <c r="D24" s="4" t="s">
        <v>42</v>
      </c>
      <c r="E24" s="3" t="s">
        <v>21</v>
      </c>
      <c r="F24" s="2">
        <v>2.214</v>
      </c>
      <c r="G24" s="2">
        <v>2195.25</v>
      </c>
      <c r="H24" s="2">
        <f>G24*F24</f>
        <v>4860.2834999999995</v>
      </c>
      <c r="I24" s="2">
        <v>1185</v>
      </c>
      <c r="J24" s="2">
        <f>I24*F24</f>
        <v>2623.59</v>
      </c>
      <c r="K24" s="2">
        <f t="shared" si="0"/>
        <v>7483.8734999999997</v>
      </c>
    </row>
    <row r="25" spans="1:11" s="6" customFormat="1" x14ac:dyDescent="0.25">
      <c r="A25" s="8"/>
      <c r="B25" s="8"/>
      <c r="C25" s="8"/>
      <c r="D25" s="9" t="s">
        <v>205</v>
      </c>
      <c r="E25" s="8" t="s">
        <v>6</v>
      </c>
      <c r="F25" s="10"/>
      <c r="G25" s="10">
        <v>0</v>
      </c>
      <c r="H25" s="10">
        <f>SUM(H23:H24)</f>
        <v>8975.8754999999983</v>
      </c>
      <c r="I25" s="10"/>
      <c r="J25" s="10">
        <f>SUM(J23:J24)</f>
        <v>5618.79</v>
      </c>
      <c r="K25" s="10">
        <f t="shared" si="0"/>
        <v>14594.665499999999</v>
      </c>
    </row>
    <row r="26" spans="1:11" s="6" customFormat="1" x14ac:dyDescent="0.25">
      <c r="A26" s="8" t="s">
        <v>43</v>
      </c>
      <c r="B26" s="8"/>
      <c r="C26" s="8"/>
      <c r="D26" s="9" t="s">
        <v>44</v>
      </c>
      <c r="E26" s="8" t="s">
        <v>6</v>
      </c>
      <c r="F26" s="10"/>
      <c r="G26" s="10">
        <v>0</v>
      </c>
      <c r="H26" s="10"/>
      <c r="I26" s="10"/>
      <c r="J26" s="10">
        <f>I26*F26</f>
        <v>0</v>
      </c>
      <c r="K26" s="10">
        <f t="shared" si="0"/>
        <v>0</v>
      </c>
    </row>
    <row r="27" spans="1:11" ht="45" x14ac:dyDescent="0.25">
      <c r="A27" s="3" t="s">
        <v>45</v>
      </c>
      <c r="B27" s="3" t="s">
        <v>10</v>
      </c>
      <c r="C27" s="3" t="s">
        <v>46</v>
      </c>
      <c r="D27" s="4" t="s">
        <v>47</v>
      </c>
      <c r="E27" s="3" t="s">
        <v>17</v>
      </c>
      <c r="F27" s="2">
        <v>136.67999999999998</v>
      </c>
      <c r="G27" s="2">
        <v>57.83</v>
      </c>
      <c r="H27" s="2">
        <f>G27*F27</f>
        <v>7904.2043999999987</v>
      </c>
      <c r="I27" s="2">
        <v>35</v>
      </c>
      <c r="J27" s="2">
        <f>I27*F27</f>
        <v>4783.7999999999993</v>
      </c>
      <c r="K27" s="2">
        <f t="shared" si="0"/>
        <v>12688.004399999998</v>
      </c>
    </row>
    <row r="28" spans="1:11" ht="30" x14ac:dyDescent="0.25">
      <c r="A28" s="3" t="s">
        <v>48</v>
      </c>
      <c r="B28" s="3" t="s">
        <v>10</v>
      </c>
      <c r="C28" s="3" t="s">
        <v>49</v>
      </c>
      <c r="D28" s="4" t="s">
        <v>50</v>
      </c>
      <c r="E28" s="3" t="s">
        <v>13</v>
      </c>
      <c r="F28" s="2">
        <v>14</v>
      </c>
      <c r="G28" s="2">
        <v>43.3</v>
      </c>
      <c r="H28" s="2">
        <f>G28*F28</f>
        <v>606.19999999999993</v>
      </c>
      <c r="I28" s="2">
        <v>45</v>
      </c>
      <c r="J28" s="2">
        <f>I28*F28</f>
        <v>630</v>
      </c>
      <c r="K28" s="2">
        <f t="shared" si="0"/>
        <v>1236.1999999999998</v>
      </c>
    </row>
    <row r="29" spans="1:11" ht="30" x14ac:dyDescent="0.25">
      <c r="A29" s="3" t="s">
        <v>51</v>
      </c>
      <c r="B29" s="3" t="s">
        <v>10</v>
      </c>
      <c r="C29" s="3" t="s">
        <v>52</v>
      </c>
      <c r="D29" s="4" t="s">
        <v>53</v>
      </c>
      <c r="E29" s="3" t="s">
        <v>13</v>
      </c>
      <c r="F29" s="2">
        <v>4.4000000000000004</v>
      </c>
      <c r="G29" s="2">
        <v>40.599999999999994</v>
      </c>
      <c r="H29" s="2">
        <f>G29*F29</f>
        <v>178.64</v>
      </c>
      <c r="I29" s="2">
        <v>42</v>
      </c>
      <c r="J29" s="2">
        <f>I29*F29</f>
        <v>184.8</v>
      </c>
      <c r="K29" s="2">
        <f t="shared" si="0"/>
        <v>363.44</v>
      </c>
    </row>
    <row r="30" spans="1:11" ht="30" x14ac:dyDescent="0.25">
      <c r="A30" s="3" t="s">
        <v>54</v>
      </c>
      <c r="B30" s="3" t="s">
        <v>10</v>
      </c>
      <c r="C30" s="3" t="s">
        <v>55</v>
      </c>
      <c r="D30" s="4" t="s">
        <v>56</v>
      </c>
      <c r="E30" s="3" t="s">
        <v>13</v>
      </c>
      <c r="F30" s="2">
        <v>14</v>
      </c>
      <c r="G30" s="2">
        <v>39.459999999999994</v>
      </c>
      <c r="H30" s="2">
        <f>G30*F30</f>
        <v>552.43999999999994</v>
      </c>
      <c r="I30" s="2">
        <v>46</v>
      </c>
      <c r="J30" s="2">
        <f>I30*F30</f>
        <v>644</v>
      </c>
      <c r="K30" s="2">
        <f t="shared" si="0"/>
        <v>1196.44</v>
      </c>
    </row>
    <row r="31" spans="1:11" s="6" customFormat="1" x14ac:dyDescent="0.25">
      <c r="A31" s="8"/>
      <c r="B31" s="8"/>
      <c r="C31" s="8"/>
      <c r="D31" s="9" t="s">
        <v>205</v>
      </c>
      <c r="E31" s="8"/>
      <c r="F31" s="10"/>
      <c r="G31" s="10">
        <v>0</v>
      </c>
      <c r="H31" s="10">
        <f>SUM(H26:H30)</f>
        <v>9241.4843999999994</v>
      </c>
      <c r="I31" s="10"/>
      <c r="J31" s="10">
        <f>SUM(J26:J30)</f>
        <v>6242.5999999999995</v>
      </c>
      <c r="K31" s="10">
        <f t="shared" si="0"/>
        <v>15484.0844</v>
      </c>
    </row>
    <row r="32" spans="1:11" s="6" customFormat="1" x14ac:dyDescent="0.25">
      <c r="A32" s="8" t="s">
        <v>57</v>
      </c>
      <c r="B32" s="8"/>
      <c r="C32" s="8"/>
      <c r="D32" s="9" t="s">
        <v>58</v>
      </c>
      <c r="E32" s="8" t="s">
        <v>6</v>
      </c>
      <c r="F32" s="10"/>
      <c r="G32" s="10">
        <v>0</v>
      </c>
      <c r="H32" s="10">
        <f>G32*F32</f>
        <v>0</v>
      </c>
      <c r="I32" s="10"/>
      <c r="J32" s="10">
        <f>I32*F32</f>
        <v>0</v>
      </c>
      <c r="K32" s="10">
        <f t="shared" si="0"/>
        <v>0</v>
      </c>
    </row>
    <row r="33" spans="1:11" ht="30" x14ac:dyDescent="0.25">
      <c r="A33" s="3" t="s">
        <v>59</v>
      </c>
      <c r="B33" s="3" t="s">
        <v>10</v>
      </c>
      <c r="C33" s="3" t="s">
        <v>60</v>
      </c>
      <c r="D33" s="4" t="s">
        <v>61</v>
      </c>
      <c r="E33" s="3" t="s">
        <v>62</v>
      </c>
      <c r="F33" s="2">
        <v>12</v>
      </c>
      <c r="G33" s="2">
        <v>22.240000000000002</v>
      </c>
      <c r="H33" s="2">
        <f>G33*F33</f>
        <v>266.88</v>
      </c>
      <c r="I33" s="2">
        <v>23</v>
      </c>
      <c r="J33" s="2">
        <f>I33*F33</f>
        <v>276</v>
      </c>
      <c r="K33" s="2">
        <f t="shared" si="0"/>
        <v>542.88</v>
      </c>
    </row>
    <row r="34" spans="1:11" x14ac:dyDescent="0.25">
      <c r="A34" s="3" t="s">
        <v>63</v>
      </c>
      <c r="B34" s="3" t="s">
        <v>10</v>
      </c>
      <c r="C34" s="3" t="s">
        <v>64</v>
      </c>
      <c r="D34" s="4" t="s">
        <v>65</v>
      </c>
      <c r="E34" s="3" t="s">
        <v>17</v>
      </c>
      <c r="F34" s="2">
        <v>70.5</v>
      </c>
      <c r="G34" s="2">
        <v>53.150000000000006</v>
      </c>
      <c r="H34" s="2">
        <f>G34*F34</f>
        <v>3747.0750000000003</v>
      </c>
      <c r="I34" s="2">
        <v>43</v>
      </c>
      <c r="J34" s="2">
        <f>I34*F34</f>
        <v>3031.5</v>
      </c>
      <c r="K34" s="2">
        <f t="shared" si="0"/>
        <v>6778.5750000000007</v>
      </c>
    </row>
    <row r="35" spans="1:11" ht="45" x14ac:dyDescent="0.25">
      <c r="A35" s="3" t="s">
        <v>207</v>
      </c>
      <c r="B35" s="3" t="s">
        <v>10</v>
      </c>
      <c r="C35" s="3" t="s">
        <v>66</v>
      </c>
      <c r="D35" s="4" t="s">
        <v>67</v>
      </c>
      <c r="E35" s="3" t="s">
        <v>17</v>
      </c>
      <c r="F35" s="2">
        <v>77.550000000000011</v>
      </c>
      <c r="G35" s="2">
        <v>39.849999999999994</v>
      </c>
      <c r="H35" s="2">
        <f>G35*F35</f>
        <v>3090.3674999999998</v>
      </c>
      <c r="I35" s="2">
        <v>23.3</v>
      </c>
      <c r="J35" s="2">
        <f>I35*F35</f>
        <v>1806.9150000000004</v>
      </c>
      <c r="K35" s="2">
        <f t="shared" si="0"/>
        <v>4897.2825000000003</v>
      </c>
    </row>
    <row r="36" spans="1:11" s="6" customFormat="1" x14ac:dyDescent="0.25">
      <c r="A36" s="8"/>
      <c r="B36" s="8"/>
      <c r="C36" s="8"/>
      <c r="D36" s="9" t="s">
        <v>205</v>
      </c>
      <c r="E36" s="8"/>
      <c r="F36" s="10"/>
      <c r="G36" s="10">
        <v>0</v>
      </c>
      <c r="H36" s="10">
        <f>SUM(H32:H35)</f>
        <v>7104.3225000000002</v>
      </c>
      <c r="I36" s="10"/>
      <c r="J36" s="10">
        <f>SUM(J32:J35)</f>
        <v>5114.4150000000009</v>
      </c>
      <c r="K36" s="10">
        <f t="shared" si="0"/>
        <v>12218.737500000001</v>
      </c>
    </row>
    <row r="37" spans="1:11" s="6" customFormat="1" x14ac:dyDescent="0.25">
      <c r="A37" s="8" t="s">
        <v>68</v>
      </c>
      <c r="B37" s="8"/>
      <c r="C37" s="8"/>
      <c r="D37" s="9" t="s">
        <v>69</v>
      </c>
      <c r="E37" s="8" t="s">
        <v>6</v>
      </c>
      <c r="F37" s="10"/>
      <c r="G37" s="10">
        <v>0</v>
      </c>
      <c r="H37" s="10">
        <f>G37*F37</f>
        <v>0</v>
      </c>
      <c r="I37" s="10"/>
      <c r="J37" s="10">
        <f>I37*F37</f>
        <v>0</v>
      </c>
      <c r="K37" s="10">
        <f t="shared" si="0"/>
        <v>0</v>
      </c>
    </row>
    <row r="38" spans="1:11" ht="45" x14ac:dyDescent="0.25">
      <c r="A38" s="3" t="s">
        <v>70</v>
      </c>
      <c r="B38" s="3" t="s">
        <v>10</v>
      </c>
      <c r="C38" s="3" t="s">
        <v>71</v>
      </c>
      <c r="D38" s="4" t="s">
        <v>72</v>
      </c>
      <c r="E38" s="3" t="s">
        <v>17</v>
      </c>
      <c r="F38" s="2">
        <v>284.47999999999996</v>
      </c>
      <c r="G38" s="2">
        <v>4.72</v>
      </c>
      <c r="H38" s="2">
        <f>G38*F38</f>
        <v>1342.7455999999997</v>
      </c>
      <c r="I38" s="2">
        <v>2.5</v>
      </c>
      <c r="J38" s="2">
        <f>I38*F38</f>
        <v>711.19999999999993</v>
      </c>
      <c r="K38" s="2">
        <f t="shared" si="0"/>
        <v>2053.9455999999996</v>
      </c>
    </row>
    <row r="39" spans="1:11" ht="60" x14ac:dyDescent="0.25">
      <c r="A39" s="3" t="s">
        <v>73</v>
      </c>
      <c r="B39" s="3" t="s">
        <v>10</v>
      </c>
      <c r="C39" s="3" t="s">
        <v>74</v>
      </c>
      <c r="D39" s="4" t="s">
        <v>75</v>
      </c>
      <c r="E39" s="3" t="s">
        <v>17</v>
      </c>
      <c r="F39" s="2">
        <v>284.47999999999996</v>
      </c>
      <c r="G39" s="2">
        <v>28.08</v>
      </c>
      <c r="H39" s="2">
        <f>G39*F39</f>
        <v>7988.1983999999984</v>
      </c>
      <c r="I39" s="2">
        <v>15</v>
      </c>
      <c r="J39" s="2">
        <f>I39*F39</f>
        <v>4267.2</v>
      </c>
      <c r="K39" s="2">
        <f t="shared" si="0"/>
        <v>12255.398399999998</v>
      </c>
    </row>
    <row r="40" spans="1:11" ht="45" x14ac:dyDescent="0.25">
      <c r="A40" s="3" t="s">
        <v>76</v>
      </c>
      <c r="B40" s="3" t="s">
        <v>10</v>
      </c>
      <c r="C40" s="3" t="s">
        <v>77</v>
      </c>
      <c r="D40" s="4" t="s">
        <v>78</v>
      </c>
      <c r="E40" s="3" t="s">
        <v>17</v>
      </c>
      <c r="F40" s="2">
        <v>40.32</v>
      </c>
      <c r="G40" s="2">
        <v>55.69</v>
      </c>
      <c r="H40" s="2">
        <f>G40*F40</f>
        <v>2245.4207999999999</v>
      </c>
      <c r="I40" s="2">
        <v>38</v>
      </c>
      <c r="J40" s="2">
        <f>I40*F40</f>
        <v>1532.16</v>
      </c>
      <c r="K40" s="2">
        <f t="shared" si="0"/>
        <v>3777.5807999999997</v>
      </c>
    </row>
    <row r="41" spans="1:11" s="6" customFormat="1" x14ac:dyDescent="0.25">
      <c r="A41" s="8" t="s">
        <v>79</v>
      </c>
      <c r="B41" s="8"/>
      <c r="C41" s="8"/>
      <c r="D41" s="9" t="s">
        <v>205</v>
      </c>
      <c r="E41" s="8" t="s">
        <v>6</v>
      </c>
      <c r="F41" s="10"/>
      <c r="G41" s="10">
        <v>0</v>
      </c>
      <c r="H41" s="10">
        <f>SUM(H37:H40)</f>
        <v>11576.364799999998</v>
      </c>
      <c r="I41" s="10"/>
      <c r="J41" s="10">
        <f>SUM(J37:J40)</f>
        <v>6510.5599999999995</v>
      </c>
      <c r="K41" s="10">
        <f t="shared" si="0"/>
        <v>18086.924799999997</v>
      </c>
    </row>
    <row r="42" spans="1:11" s="6" customFormat="1" x14ac:dyDescent="0.25">
      <c r="A42" s="8" t="s">
        <v>80</v>
      </c>
      <c r="B42" s="8"/>
      <c r="C42" s="8"/>
      <c r="D42" s="9" t="s">
        <v>81</v>
      </c>
      <c r="E42" s="8" t="s">
        <v>6</v>
      </c>
      <c r="F42" s="10"/>
      <c r="G42" s="10">
        <v>0</v>
      </c>
      <c r="H42" s="10">
        <f>G42*F42</f>
        <v>0</v>
      </c>
      <c r="I42" s="10"/>
      <c r="J42" s="10">
        <f>I42*F42</f>
        <v>0</v>
      </c>
      <c r="K42" s="10">
        <f t="shared" si="0"/>
        <v>0</v>
      </c>
    </row>
    <row r="43" spans="1:11" ht="45" x14ac:dyDescent="0.25">
      <c r="A43" s="3" t="s">
        <v>82</v>
      </c>
      <c r="B43" s="3" t="s">
        <v>10</v>
      </c>
      <c r="C43" s="3" t="s">
        <v>83</v>
      </c>
      <c r="D43" s="4" t="s">
        <v>84</v>
      </c>
      <c r="E43" s="3" t="s">
        <v>85</v>
      </c>
      <c r="F43" s="2">
        <v>5</v>
      </c>
      <c r="G43" s="2">
        <v>944.24</v>
      </c>
      <c r="H43" s="2">
        <f>G43*F43</f>
        <v>4721.2</v>
      </c>
      <c r="I43" s="2">
        <v>450</v>
      </c>
      <c r="J43" s="2">
        <f>I43*F43</f>
        <v>2250</v>
      </c>
      <c r="K43" s="2">
        <f t="shared" si="0"/>
        <v>6971.2</v>
      </c>
    </row>
    <row r="44" spans="1:11" ht="45" x14ac:dyDescent="0.25">
      <c r="A44" s="3" t="s">
        <v>86</v>
      </c>
      <c r="B44" s="3" t="s">
        <v>10</v>
      </c>
      <c r="C44" s="3" t="s">
        <v>87</v>
      </c>
      <c r="D44" s="4" t="s">
        <v>88</v>
      </c>
      <c r="E44" s="3" t="s">
        <v>17</v>
      </c>
      <c r="F44" s="2">
        <v>106</v>
      </c>
      <c r="G44" s="2">
        <v>11.969999999999999</v>
      </c>
      <c r="H44" s="2">
        <f>G44*F44</f>
        <v>1268.82</v>
      </c>
      <c r="I44" s="2">
        <v>7.8</v>
      </c>
      <c r="J44" s="2">
        <f>I44*F44</f>
        <v>826.8</v>
      </c>
      <c r="K44" s="2">
        <f t="shared" si="0"/>
        <v>2095.62</v>
      </c>
    </row>
    <row r="45" spans="1:11" x14ac:dyDescent="0.25">
      <c r="A45" s="3" t="s">
        <v>89</v>
      </c>
      <c r="B45" s="3" t="s">
        <v>31</v>
      </c>
      <c r="C45" s="3" t="s">
        <v>90</v>
      </c>
      <c r="D45" s="4" t="s">
        <v>91</v>
      </c>
      <c r="E45" s="3" t="s">
        <v>92</v>
      </c>
      <c r="F45" s="2">
        <v>106</v>
      </c>
      <c r="G45" s="2">
        <v>109.00999999999999</v>
      </c>
      <c r="H45" s="2">
        <f>G45*F45</f>
        <v>11555.06</v>
      </c>
      <c r="I45" s="2">
        <v>42</v>
      </c>
      <c r="J45" s="2">
        <f>I45*F45</f>
        <v>4452</v>
      </c>
      <c r="K45" s="2">
        <f t="shared" si="0"/>
        <v>16007.06</v>
      </c>
    </row>
    <row r="46" spans="1:11" ht="45" x14ac:dyDescent="0.25">
      <c r="A46" s="3" t="s">
        <v>93</v>
      </c>
      <c r="B46" s="3" t="s">
        <v>10</v>
      </c>
      <c r="C46" s="3" t="s">
        <v>94</v>
      </c>
      <c r="D46" s="4" t="s">
        <v>95</v>
      </c>
      <c r="E46" s="3" t="s">
        <v>13</v>
      </c>
      <c r="F46" s="2">
        <v>14</v>
      </c>
      <c r="G46" s="2">
        <v>204.22</v>
      </c>
      <c r="H46" s="2">
        <f>G46*F46</f>
        <v>2859.08</v>
      </c>
      <c r="I46" s="2">
        <v>35</v>
      </c>
      <c r="J46" s="2">
        <f>I46*F46</f>
        <v>490</v>
      </c>
      <c r="K46" s="2">
        <f t="shared" si="0"/>
        <v>3349.08</v>
      </c>
    </row>
    <row r="47" spans="1:11" s="6" customFormat="1" x14ac:dyDescent="0.25">
      <c r="A47" s="8"/>
      <c r="B47" s="8"/>
      <c r="C47" s="8"/>
      <c r="D47" s="9" t="s">
        <v>205</v>
      </c>
      <c r="E47" s="8"/>
      <c r="F47" s="10"/>
      <c r="G47" s="10"/>
      <c r="H47" s="10">
        <f>SUM(H42:H46)</f>
        <v>20404.159999999996</v>
      </c>
      <c r="I47" s="10"/>
      <c r="J47" s="10">
        <f>SUM(J42:J46)</f>
        <v>8018.8</v>
      </c>
      <c r="K47" s="10">
        <f t="shared" si="0"/>
        <v>28422.959999999995</v>
      </c>
    </row>
    <row r="48" spans="1:11" s="6" customFormat="1" x14ac:dyDescent="0.25">
      <c r="A48" s="8" t="s">
        <v>96</v>
      </c>
      <c r="B48" s="8"/>
      <c r="C48" s="8"/>
      <c r="D48" s="9" t="s">
        <v>97</v>
      </c>
      <c r="E48" s="8" t="s">
        <v>6</v>
      </c>
      <c r="F48" s="10"/>
      <c r="G48" s="10">
        <v>0</v>
      </c>
      <c r="H48" s="10">
        <f>G48*F48</f>
        <v>0</v>
      </c>
      <c r="I48" s="10"/>
      <c r="J48" s="10">
        <f>I48*F48</f>
        <v>0</v>
      </c>
      <c r="K48" s="10">
        <f t="shared" si="0"/>
        <v>0</v>
      </c>
    </row>
    <row r="49" spans="1:11" ht="30" x14ac:dyDescent="0.25">
      <c r="A49" s="3" t="s">
        <v>98</v>
      </c>
      <c r="B49" s="3" t="s">
        <v>10</v>
      </c>
      <c r="C49" s="3" t="s">
        <v>99</v>
      </c>
      <c r="D49" s="4" t="s">
        <v>100</v>
      </c>
      <c r="E49" s="3" t="s">
        <v>17</v>
      </c>
      <c r="F49" s="2">
        <v>7.1400000000000006</v>
      </c>
      <c r="G49" s="2">
        <v>1056.1400000000001</v>
      </c>
      <c r="H49" s="2">
        <f>G49*F49</f>
        <v>7540.8396000000012</v>
      </c>
      <c r="I49" s="2">
        <v>250</v>
      </c>
      <c r="J49" s="2">
        <f>I49*F49</f>
        <v>1785.0000000000002</v>
      </c>
      <c r="K49" s="2">
        <f t="shared" si="0"/>
        <v>9325.8396000000012</v>
      </c>
    </row>
    <row r="50" spans="1:11" ht="45" x14ac:dyDescent="0.25">
      <c r="A50" s="3" t="s">
        <v>101</v>
      </c>
      <c r="B50" s="3" t="s">
        <v>10</v>
      </c>
      <c r="C50" s="3" t="s">
        <v>102</v>
      </c>
      <c r="D50" s="4" t="s">
        <v>103</v>
      </c>
      <c r="E50" s="3" t="s">
        <v>17</v>
      </c>
      <c r="F50" s="2">
        <v>4</v>
      </c>
      <c r="G50" s="2">
        <v>829.01</v>
      </c>
      <c r="H50" s="2">
        <f>G50*F50</f>
        <v>3316.04</v>
      </c>
      <c r="I50" s="2">
        <v>180</v>
      </c>
      <c r="J50" s="2">
        <f>I50*F50</f>
        <v>720</v>
      </c>
      <c r="K50" s="2">
        <f t="shared" si="0"/>
        <v>4036.04</v>
      </c>
    </row>
    <row r="51" spans="1:11" ht="30" x14ac:dyDescent="0.25">
      <c r="A51" s="3" t="s">
        <v>104</v>
      </c>
      <c r="B51" s="3" t="s">
        <v>105</v>
      </c>
      <c r="C51" s="3" t="s">
        <v>106</v>
      </c>
      <c r="D51" s="4" t="s">
        <v>107</v>
      </c>
      <c r="E51" s="3" t="s">
        <v>108</v>
      </c>
      <c r="F51" s="2">
        <v>8</v>
      </c>
      <c r="G51" s="2">
        <v>40.430000000000007</v>
      </c>
      <c r="H51" s="2">
        <f>G51*F51</f>
        <v>323.44000000000005</v>
      </c>
      <c r="I51" s="2">
        <v>25</v>
      </c>
      <c r="J51" s="2">
        <f>I51*F51</f>
        <v>200</v>
      </c>
      <c r="K51" s="2">
        <f t="shared" si="0"/>
        <v>523.44000000000005</v>
      </c>
    </row>
    <row r="52" spans="1:11" s="6" customFormat="1" x14ac:dyDescent="0.25">
      <c r="A52" s="8"/>
      <c r="B52" s="8"/>
      <c r="C52" s="8"/>
      <c r="D52" s="9" t="s">
        <v>205</v>
      </c>
      <c r="E52" s="8"/>
      <c r="F52" s="10"/>
      <c r="G52" s="10">
        <v>0</v>
      </c>
      <c r="H52" s="10">
        <f>SUM(H48:H51)</f>
        <v>11180.319600000001</v>
      </c>
      <c r="I52" s="10"/>
      <c r="J52" s="10">
        <f>SUM(J48:J51)</f>
        <v>2705</v>
      </c>
      <c r="K52" s="10">
        <f>SUM(K49:K51)</f>
        <v>13885.319600000001</v>
      </c>
    </row>
    <row r="53" spans="1:11" s="6" customFormat="1" x14ac:dyDescent="0.25">
      <c r="A53" s="8" t="s">
        <v>109</v>
      </c>
      <c r="B53" s="8"/>
      <c r="C53" s="8"/>
      <c r="D53" s="9" t="s">
        <v>110</v>
      </c>
      <c r="E53" s="8" t="s">
        <v>6</v>
      </c>
      <c r="F53" s="10"/>
      <c r="G53" s="10">
        <v>0</v>
      </c>
      <c r="H53" s="10">
        <f>G53*F53</f>
        <v>0</v>
      </c>
      <c r="I53" s="10"/>
      <c r="J53" s="10">
        <f>I53*F53</f>
        <v>0</v>
      </c>
      <c r="K53" s="10">
        <f t="shared" si="0"/>
        <v>0</v>
      </c>
    </row>
    <row r="54" spans="1:11" ht="30" x14ac:dyDescent="0.25">
      <c r="A54" s="3" t="s">
        <v>111</v>
      </c>
      <c r="B54" s="3" t="s">
        <v>10</v>
      </c>
      <c r="C54" s="3" t="s">
        <v>112</v>
      </c>
      <c r="D54" s="4" t="s">
        <v>113</v>
      </c>
      <c r="E54" s="3" t="s">
        <v>17</v>
      </c>
      <c r="F54" s="2">
        <v>106</v>
      </c>
      <c r="G54" s="2">
        <v>89.67</v>
      </c>
      <c r="H54" s="2">
        <f>G54*F54</f>
        <v>9505.02</v>
      </c>
      <c r="I54" s="2">
        <v>35</v>
      </c>
      <c r="J54" s="2">
        <f>I54*F54</f>
        <v>3710</v>
      </c>
      <c r="K54" s="2">
        <f t="shared" si="0"/>
        <v>13215.02</v>
      </c>
    </row>
    <row r="55" spans="1:11" ht="45" x14ac:dyDescent="0.25">
      <c r="A55" s="3" t="s">
        <v>114</v>
      </c>
      <c r="B55" s="3" t="s">
        <v>10</v>
      </c>
      <c r="C55" s="3" t="s">
        <v>115</v>
      </c>
      <c r="D55" s="4" t="s">
        <v>116</v>
      </c>
      <c r="E55" s="3" t="s">
        <v>17</v>
      </c>
      <c r="F55" s="2">
        <v>52</v>
      </c>
      <c r="G55" s="2">
        <v>390.1</v>
      </c>
      <c r="H55" s="2">
        <f>G55*F55</f>
        <v>20285.2</v>
      </c>
      <c r="I55" s="2">
        <v>45</v>
      </c>
      <c r="J55" s="2">
        <f>I55*F55</f>
        <v>2340</v>
      </c>
      <c r="K55" s="2">
        <f t="shared" si="0"/>
        <v>22625.200000000001</v>
      </c>
    </row>
    <row r="56" spans="1:11" x14ac:dyDescent="0.25">
      <c r="A56" s="3" t="s">
        <v>117</v>
      </c>
      <c r="B56" s="3" t="s">
        <v>31</v>
      </c>
      <c r="C56" s="3" t="s">
        <v>118</v>
      </c>
      <c r="D56" s="4" t="s">
        <v>119</v>
      </c>
      <c r="E56" s="3" t="s">
        <v>120</v>
      </c>
      <c r="F56" s="2">
        <v>12</v>
      </c>
      <c r="G56" s="2">
        <v>1211.8900000000001</v>
      </c>
      <c r="H56" s="2">
        <f>G56*F56</f>
        <v>14542.68</v>
      </c>
      <c r="I56" s="2">
        <v>250</v>
      </c>
      <c r="J56" s="2">
        <f>I56*F56</f>
        <v>3000</v>
      </c>
      <c r="K56" s="2">
        <f t="shared" si="0"/>
        <v>17542.68</v>
      </c>
    </row>
    <row r="57" spans="1:11" s="6" customFormat="1" x14ac:dyDescent="0.25">
      <c r="A57" s="8"/>
      <c r="B57" s="8"/>
      <c r="C57" s="8"/>
      <c r="D57" s="9" t="s">
        <v>205</v>
      </c>
      <c r="E57" s="8"/>
      <c r="F57" s="10"/>
      <c r="G57" s="10">
        <v>0</v>
      </c>
      <c r="H57" s="10">
        <f>SUM(H53:H56)</f>
        <v>44332.9</v>
      </c>
      <c r="I57" s="10"/>
      <c r="J57" s="10">
        <f>SUM(J53:J56)</f>
        <v>9050</v>
      </c>
      <c r="K57" s="10">
        <f t="shared" si="0"/>
        <v>53382.9</v>
      </c>
    </row>
    <row r="58" spans="1:11" s="6" customFormat="1" x14ac:dyDescent="0.25">
      <c r="A58" s="8" t="s">
        <v>121</v>
      </c>
      <c r="B58" s="8"/>
      <c r="C58" s="8"/>
      <c r="D58" s="9" t="s">
        <v>122</v>
      </c>
      <c r="E58" s="8" t="s">
        <v>6</v>
      </c>
      <c r="F58" s="10"/>
      <c r="G58" s="10">
        <v>0</v>
      </c>
      <c r="H58" s="10">
        <f t="shared" ref="H58:H66" si="1">G58*F58</f>
        <v>0</v>
      </c>
      <c r="I58" s="10"/>
      <c r="J58" s="10">
        <f t="shared" ref="J58:J66" si="2">I58*F58</f>
        <v>0</v>
      </c>
      <c r="K58" s="10">
        <f t="shared" si="0"/>
        <v>0</v>
      </c>
    </row>
    <row r="59" spans="1:11" ht="60" x14ac:dyDescent="0.25">
      <c r="A59" s="3" t="s">
        <v>123</v>
      </c>
      <c r="B59" s="3" t="s">
        <v>10</v>
      </c>
      <c r="C59" s="3" t="s">
        <v>124</v>
      </c>
      <c r="D59" s="4" t="s">
        <v>125</v>
      </c>
      <c r="E59" s="3" t="s">
        <v>85</v>
      </c>
      <c r="F59" s="2">
        <v>17</v>
      </c>
      <c r="G59" s="2">
        <v>153.65</v>
      </c>
      <c r="H59" s="2">
        <f t="shared" si="1"/>
        <v>2612.0500000000002</v>
      </c>
      <c r="I59" s="2">
        <v>45</v>
      </c>
      <c r="J59" s="2">
        <f t="shared" si="2"/>
        <v>765</v>
      </c>
      <c r="K59" s="2">
        <f t="shared" si="0"/>
        <v>3377.05</v>
      </c>
    </row>
    <row r="60" spans="1:11" x14ac:dyDescent="0.25">
      <c r="A60" s="3" t="s">
        <v>126</v>
      </c>
      <c r="B60" s="3" t="s">
        <v>105</v>
      </c>
      <c r="C60" s="3" t="s">
        <v>127</v>
      </c>
      <c r="D60" s="4" t="s">
        <v>128</v>
      </c>
      <c r="E60" s="3" t="s">
        <v>129</v>
      </c>
      <c r="F60" s="2">
        <v>5</v>
      </c>
      <c r="G60" s="2">
        <v>2.5300000000000002</v>
      </c>
      <c r="H60" s="2">
        <f t="shared" si="1"/>
        <v>12.650000000000002</v>
      </c>
      <c r="I60" s="2">
        <v>1.2</v>
      </c>
      <c r="J60" s="2">
        <f t="shared" si="2"/>
        <v>6</v>
      </c>
      <c r="K60" s="2">
        <f t="shared" si="0"/>
        <v>18.650000000000002</v>
      </c>
    </row>
    <row r="61" spans="1:11" ht="30" x14ac:dyDescent="0.25">
      <c r="A61" s="3" t="s">
        <v>130</v>
      </c>
      <c r="B61" s="3" t="s">
        <v>10</v>
      </c>
      <c r="C61" s="3" t="s">
        <v>131</v>
      </c>
      <c r="D61" s="4" t="s">
        <v>132</v>
      </c>
      <c r="E61" s="3" t="s">
        <v>13</v>
      </c>
      <c r="F61" s="2">
        <v>36</v>
      </c>
      <c r="G61" s="2">
        <v>9.52</v>
      </c>
      <c r="H61" s="2">
        <f t="shared" si="1"/>
        <v>342.71999999999997</v>
      </c>
      <c r="I61" s="2">
        <v>2.5</v>
      </c>
      <c r="J61" s="2">
        <f t="shared" si="2"/>
        <v>90</v>
      </c>
      <c r="K61" s="2">
        <f t="shared" si="0"/>
        <v>432.71999999999997</v>
      </c>
    </row>
    <row r="62" spans="1:11" ht="45" x14ac:dyDescent="0.25">
      <c r="A62" s="3" t="s">
        <v>133</v>
      </c>
      <c r="B62" s="3" t="s">
        <v>10</v>
      </c>
      <c r="C62" s="3" t="s">
        <v>134</v>
      </c>
      <c r="D62" s="4" t="s">
        <v>135</v>
      </c>
      <c r="E62" s="3" t="s">
        <v>85</v>
      </c>
      <c r="F62" s="2">
        <v>17</v>
      </c>
      <c r="G62" s="2">
        <v>204.39999999999998</v>
      </c>
      <c r="H62" s="2">
        <f t="shared" si="1"/>
        <v>3474.7999999999997</v>
      </c>
      <c r="I62" s="2">
        <v>100</v>
      </c>
      <c r="J62" s="2">
        <f t="shared" si="2"/>
        <v>1700</v>
      </c>
      <c r="K62" s="2">
        <f t="shared" si="0"/>
        <v>5174.7999999999993</v>
      </c>
    </row>
    <row r="63" spans="1:11" x14ac:dyDescent="0.25">
      <c r="A63" s="3" t="s">
        <v>136</v>
      </c>
      <c r="B63" s="3" t="s">
        <v>105</v>
      </c>
      <c r="C63" s="3" t="s">
        <v>137</v>
      </c>
      <c r="D63" s="4" t="s">
        <v>138</v>
      </c>
      <c r="E63" s="3" t="s">
        <v>129</v>
      </c>
      <c r="F63" s="2">
        <v>17</v>
      </c>
      <c r="G63" s="2">
        <v>36.770000000000003</v>
      </c>
      <c r="H63" s="2">
        <f t="shared" si="1"/>
        <v>625.09</v>
      </c>
      <c r="I63" s="2">
        <v>15</v>
      </c>
      <c r="J63" s="2">
        <f t="shared" si="2"/>
        <v>255</v>
      </c>
      <c r="K63" s="2">
        <f t="shared" si="0"/>
        <v>880.09</v>
      </c>
    </row>
    <row r="64" spans="1:11" ht="45" x14ac:dyDescent="0.25">
      <c r="A64" s="3" t="s">
        <v>139</v>
      </c>
      <c r="B64" s="3" t="s">
        <v>10</v>
      </c>
      <c r="C64" s="3" t="s">
        <v>140</v>
      </c>
      <c r="D64" s="4" t="s">
        <v>141</v>
      </c>
      <c r="E64" s="3" t="s">
        <v>85</v>
      </c>
      <c r="F64" s="2">
        <v>5</v>
      </c>
      <c r="G64" s="2">
        <v>61.319999999999993</v>
      </c>
      <c r="H64" s="2">
        <f t="shared" si="1"/>
        <v>306.59999999999997</v>
      </c>
      <c r="I64" s="2">
        <v>25</v>
      </c>
      <c r="J64" s="2">
        <f t="shared" si="2"/>
        <v>125</v>
      </c>
      <c r="K64" s="2">
        <f t="shared" si="0"/>
        <v>431.59999999999997</v>
      </c>
    </row>
    <row r="65" spans="1:11" ht="30" x14ac:dyDescent="0.25">
      <c r="A65" s="3" t="s">
        <v>142</v>
      </c>
      <c r="B65" s="3" t="s">
        <v>10</v>
      </c>
      <c r="C65" s="3" t="s">
        <v>143</v>
      </c>
      <c r="D65" s="4" t="s">
        <v>144</v>
      </c>
      <c r="E65" s="3" t="s">
        <v>13</v>
      </c>
      <c r="F65" s="2">
        <v>50</v>
      </c>
      <c r="G65" s="2">
        <v>2.4500000000000002</v>
      </c>
      <c r="H65" s="2">
        <f t="shared" si="1"/>
        <v>122.50000000000001</v>
      </c>
      <c r="I65" s="2">
        <v>1</v>
      </c>
      <c r="J65" s="2">
        <f t="shared" si="2"/>
        <v>50</v>
      </c>
      <c r="K65" s="2">
        <f t="shared" si="0"/>
        <v>172.5</v>
      </c>
    </row>
    <row r="66" spans="1:11" ht="30" x14ac:dyDescent="0.25">
      <c r="A66" s="3" t="s">
        <v>145</v>
      </c>
      <c r="B66" s="3" t="s">
        <v>10</v>
      </c>
      <c r="C66" s="3" t="s">
        <v>146</v>
      </c>
      <c r="D66" s="4" t="s">
        <v>147</v>
      </c>
      <c r="E66" s="3" t="s">
        <v>13</v>
      </c>
      <c r="F66" s="2">
        <v>50</v>
      </c>
      <c r="G66" s="2">
        <v>3.42</v>
      </c>
      <c r="H66" s="2">
        <f t="shared" si="1"/>
        <v>171</v>
      </c>
      <c r="I66" s="2">
        <v>1.5</v>
      </c>
      <c r="J66" s="2">
        <f t="shared" si="2"/>
        <v>75</v>
      </c>
      <c r="K66" s="2">
        <f t="shared" si="0"/>
        <v>246</v>
      </c>
    </row>
    <row r="67" spans="1:11" s="6" customFormat="1" x14ac:dyDescent="0.25">
      <c r="A67" s="8" t="s">
        <v>148</v>
      </c>
      <c r="B67" s="8"/>
      <c r="C67" s="8"/>
      <c r="D67" s="9" t="s">
        <v>205</v>
      </c>
      <c r="E67" s="8" t="s">
        <v>6</v>
      </c>
      <c r="F67" s="10"/>
      <c r="G67" s="10">
        <v>0</v>
      </c>
      <c r="H67" s="10">
        <f>SUM(H58:H66)</f>
        <v>7667.41</v>
      </c>
      <c r="I67" s="10"/>
      <c r="J67" s="10">
        <f>SUM(J58:J66)</f>
        <v>3066</v>
      </c>
      <c r="K67" s="10">
        <f t="shared" si="0"/>
        <v>10733.41</v>
      </c>
    </row>
    <row r="68" spans="1:11" s="6" customFormat="1" x14ac:dyDescent="0.25">
      <c r="A68" s="8" t="s">
        <v>149</v>
      </c>
      <c r="B68" s="8"/>
      <c r="C68" s="8"/>
      <c r="D68" s="9" t="s">
        <v>150</v>
      </c>
      <c r="E68" s="8" t="s">
        <v>6</v>
      </c>
      <c r="F68" s="10"/>
      <c r="G68" s="10">
        <v>0</v>
      </c>
      <c r="H68" s="10">
        <f t="shared" ref="H68:H79" si="3">G68*F68</f>
        <v>0</v>
      </c>
      <c r="I68" s="10"/>
      <c r="J68" s="10">
        <f t="shared" ref="J68:J79" si="4">I68*F68</f>
        <v>0</v>
      </c>
      <c r="K68" s="10">
        <f t="shared" si="0"/>
        <v>0</v>
      </c>
    </row>
    <row r="69" spans="1:11" ht="45" x14ac:dyDescent="0.25">
      <c r="A69" s="3" t="s">
        <v>151</v>
      </c>
      <c r="B69" s="3" t="s">
        <v>10</v>
      </c>
      <c r="C69" s="3" t="s">
        <v>152</v>
      </c>
      <c r="D69" s="4" t="s">
        <v>153</v>
      </c>
      <c r="E69" s="3" t="s">
        <v>85</v>
      </c>
      <c r="F69" s="2">
        <v>19</v>
      </c>
      <c r="G69" s="2">
        <v>113.32</v>
      </c>
      <c r="H69" s="2">
        <f t="shared" si="3"/>
        <v>2153.08</v>
      </c>
      <c r="I69" s="2">
        <v>80</v>
      </c>
      <c r="J69" s="2">
        <f t="shared" si="4"/>
        <v>1520</v>
      </c>
      <c r="K69" s="2">
        <f t="shared" si="0"/>
        <v>3673.08</v>
      </c>
    </row>
    <row r="70" spans="1:11" ht="30" x14ac:dyDescent="0.25">
      <c r="A70" s="3" t="s">
        <v>154</v>
      </c>
      <c r="B70" s="3" t="s">
        <v>10</v>
      </c>
      <c r="C70" s="3" t="s">
        <v>155</v>
      </c>
      <c r="D70" s="4" t="s">
        <v>156</v>
      </c>
      <c r="E70" s="3" t="s">
        <v>13</v>
      </c>
      <c r="F70" s="2">
        <v>30</v>
      </c>
      <c r="G70" s="2">
        <v>7.87</v>
      </c>
      <c r="H70" s="2">
        <f t="shared" si="3"/>
        <v>236.1</v>
      </c>
      <c r="I70" s="2">
        <v>3.8</v>
      </c>
      <c r="J70" s="2">
        <f t="shared" si="4"/>
        <v>114</v>
      </c>
      <c r="K70" s="2">
        <f t="shared" si="0"/>
        <v>350.1</v>
      </c>
    </row>
    <row r="71" spans="1:11" ht="45" x14ac:dyDescent="0.25">
      <c r="A71" s="3" t="s">
        <v>157</v>
      </c>
      <c r="B71" s="3" t="s">
        <v>10</v>
      </c>
      <c r="C71" s="3" t="s">
        <v>158</v>
      </c>
      <c r="D71" s="4" t="s">
        <v>159</v>
      </c>
      <c r="E71" s="3" t="s">
        <v>85</v>
      </c>
      <c r="F71" s="2">
        <v>8</v>
      </c>
      <c r="G71" s="2">
        <v>530.49</v>
      </c>
      <c r="H71" s="2">
        <f t="shared" si="3"/>
        <v>4243.92</v>
      </c>
      <c r="I71" s="2">
        <v>150</v>
      </c>
      <c r="J71" s="2">
        <f t="shared" si="4"/>
        <v>1200</v>
      </c>
      <c r="K71" s="2">
        <f t="shared" si="0"/>
        <v>5443.92</v>
      </c>
    </row>
    <row r="72" spans="1:11" x14ac:dyDescent="0.25">
      <c r="A72" s="3" t="s">
        <v>160</v>
      </c>
      <c r="B72" s="3" t="s">
        <v>31</v>
      </c>
      <c r="C72" s="3" t="s">
        <v>161</v>
      </c>
      <c r="D72" s="4" t="s">
        <v>162</v>
      </c>
      <c r="E72" s="3" t="s">
        <v>120</v>
      </c>
      <c r="F72" s="2">
        <v>2</v>
      </c>
      <c r="G72" s="2">
        <v>1309.6099999999999</v>
      </c>
      <c r="H72" s="2">
        <f t="shared" si="3"/>
        <v>2619.2199999999998</v>
      </c>
      <c r="I72" s="2">
        <v>400</v>
      </c>
      <c r="J72" s="2">
        <f t="shared" si="4"/>
        <v>800</v>
      </c>
      <c r="K72" s="2">
        <f t="shared" si="0"/>
        <v>3419.22</v>
      </c>
    </row>
    <row r="73" spans="1:11" x14ac:dyDescent="0.25">
      <c r="A73" s="3" t="s">
        <v>163</v>
      </c>
      <c r="B73" s="3" t="s">
        <v>31</v>
      </c>
      <c r="C73" s="3" t="s">
        <v>164</v>
      </c>
      <c r="D73" s="4" t="s">
        <v>165</v>
      </c>
      <c r="E73" s="3" t="s">
        <v>129</v>
      </c>
      <c r="F73" s="2">
        <v>1</v>
      </c>
      <c r="G73" s="2">
        <v>1234.43</v>
      </c>
      <c r="H73" s="2">
        <f t="shared" si="3"/>
        <v>1234.43</v>
      </c>
      <c r="I73" s="2">
        <v>250</v>
      </c>
      <c r="J73" s="2">
        <f t="shared" si="4"/>
        <v>250</v>
      </c>
      <c r="K73" s="2">
        <f t="shared" si="0"/>
        <v>1484.43</v>
      </c>
    </row>
    <row r="74" spans="1:11" ht="30" x14ac:dyDescent="0.25">
      <c r="A74" s="3" t="s">
        <v>166</v>
      </c>
      <c r="B74" s="3" t="s">
        <v>10</v>
      </c>
      <c r="C74" s="3" t="s">
        <v>167</v>
      </c>
      <c r="D74" s="4" t="s">
        <v>168</v>
      </c>
      <c r="E74" s="3" t="s">
        <v>13</v>
      </c>
      <c r="F74" s="2">
        <v>35</v>
      </c>
      <c r="G74" s="2">
        <v>18.21</v>
      </c>
      <c r="H74" s="2">
        <f t="shared" si="3"/>
        <v>637.35</v>
      </c>
      <c r="I74" s="2">
        <v>19</v>
      </c>
      <c r="J74" s="2">
        <f t="shared" si="4"/>
        <v>665</v>
      </c>
      <c r="K74" s="2">
        <f t="shared" si="0"/>
        <v>1302.3499999999999</v>
      </c>
    </row>
    <row r="75" spans="1:11" ht="30" x14ac:dyDescent="0.25">
      <c r="A75" s="3" t="s">
        <v>169</v>
      </c>
      <c r="B75" s="3" t="s">
        <v>10</v>
      </c>
      <c r="C75" s="3" t="s">
        <v>170</v>
      </c>
      <c r="D75" s="4" t="s">
        <v>171</v>
      </c>
      <c r="E75" s="3" t="s">
        <v>13</v>
      </c>
      <c r="F75" s="2">
        <v>48</v>
      </c>
      <c r="G75" s="2">
        <v>19.82</v>
      </c>
      <c r="H75" s="2">
        <f t="shared" si="3"/>
        <v>951.36</v>
      </c>
      <c r="I75" s="2">
        <v>19</v>
      </c>
      <c r="J75" s="2">
        <f t="shared" si="4"/>
        <v>912</v>
      </c>
      <c r="K75" s="2">
        <f t="shared" si="0"/>
        <v>1863.3600000000001</v>
      </c>
    </row>
    <row r="76" spans="1:11" ht="30" x14ac:dyDescent="0.25">
      <c r="A76" s="3" t="s">
        <v>172</v>
      </c>
      <c r="B76" s="3" t="s">
        <v>105</v>
      </c>
      <c r="C76" s="3" t="s">
        <v>173</v>
      </c>
      <c r="D76" s="4" t="s">
        <v>174</v>
      </c>
      <c r="E76" s="3" t="s">
        <v>129</v>
      </c>
      <c r="F76" s="2">
        <v>3</v>
      </c>
      <c r="G76" s="2">
        <v>93.3</v>
      </c>
      <c r="H76" s="2">
        <f t="shared" si="3"/>
        <v>279.89999999999998</v>
      </c>
      <c r="I76" s="2">
        <v>25</v>
      </c>
      <c r="J76" s="2">
        <f t="shared" si="4"/>
        <v>75</v>
      </c>
      <c r="K76" s="2">
        <f t="shared" si="0"/>
        <v>354.9</v>
      </c>
    </row>
    <row r="77" spans="1:11" x14ac:dyDescent="0.25">
      <c r="A77" s="3" t="s">
        <v>175</v>
      </c>
      <c r="B77" s="3" t="s">
        <v>31</v>
      </c>
      <c r="C77" s="3" t="s">
        <v>176</v>
      </c>
      <c r="D77" s="4" t="s">
        <v>177</v>
      </c>
      <c r="E77" s="3" t="s">
        <v>120</v>
      </c>
      <c r="F77" s="2">
        <v>2</v>
      </c>
      <c r="G77" s="2">
        <v>2373.62</v>
      </c>
      <c r="H77" s="2">
        <f t="shared" si="3"/>
        <v>4747.24</v>
      </c>
      <c r="I77" s="2">
        <v>530</v>
      </c>
      <c r="J77" s="2">
        <f t="shared" si="4"/>
        <v>1060</v>
      </c>
      <c r="K77" s="2">
        <f t="shared" si="0"/>
        <v>5807.24</v>
      </c>
    </row>
    <row r="78" spans="1:11" ht="45" x14ac:dyDescent="0.25">
      <c r="A78" s="3" t="s">
        <v>178</v>
      </c>
      <c r="B78" s="3" t="s">
        <v>105</v>
      </c>
      <c r="C78" s="3" t="s">
        <v>179</v>
      </c>
      <c r="D78" s="4" t="s">
        <v>180</v>
      </c>
      <c r="E78" s="3" t="s">
        <v>129</v>
      </c>
      <c r="F78" s="2">
        <v>1</v>
      </c>
      <c r="G78" s="2">
        <v>4056.96</v>
      </c>
      <c r="H78" s="2">
        <f t="shared" si="3"/>
        <v>4056.96</v>
      </c>
      <c r="I78" s="2">
        <v>800</v>
      </c>
      <c r="J78" s="2">
        <f t="shared" si="4"/>
        <v>800</v>
      </c>
      <c r="K78" s="2">
        <f t="shared" si="0"/>
        <v>4856.96</v>
      </c>
    </row>
    <row r="79" spans="1:11" ht="45" x14ac:dyDescent="0.25">
      <c r="A79" s="3" t="s">
        <v>181</v>
      </c>
      <c r="B79" s="3" t="s">
        <v>10</v>
      </c>
      <c r="C79" s="3" t="s">
        <v>182</v>
      </c>
      <c r="D79" s="4" t="s">
        <v>183</v>
      </c>
      <c r="E79" s="3" t="s">
        <v>85</v>
      </c>
      <c r="F79" s="2">
        <v>1</v>
      </c>
      <c r="G79" s="2">
        <v>3834.0299999999997</v>
      </c>
      <c r="H79" s="2">
        <f t="shared" si="3"/>
        <v>3834.0299999999997</v>
      </c>
      <c r="I79" s="2">
        <v>800</v>
      </c>
      <c r="J79" s="2">
        <f t="shared" si="4"/>
        <v>800</v>
      </c>
      <c r="K79" s="2">
        <f t="shared" si="0"/>
        <v>4634.03</v>
      </c>
    </row>
    <row r="80" spans="1:11" s="6" customFormat="1" x14ac:dyDescent="0.25">
      <c r="A80" s="8"/>
      <c r="B80" s="8"/>
      <c r="C80" s="8"/>
      <c r="D80" s="9" t="s">
        <v>205</v>
      </c>
      <c r="E80" s="8"/>
      <c r="F80" s="10"/>
      <c r="G80" s="10">
        <v>0</v>
      </c>
      <c r="H80" s="10">
        <f>SUM(H68:H79)</f>
        <v>24993.589999999997</v>
      </c>
      <c r="I80" s="10"/>
      <c r="J80" s="10">
        <f>SUM(J68:J79)</f>
        <v>8196</v>
      </c>
      <c r="K80" s="10">
        <f t="shared" si="0"/>
        <v>33189.589999999997</v>
      </c>
    </row>
    <row r="81" spans="1:11" s="6" customFormat="1" x14ac:dyDescent="0.25">
      <c r="A81" s="8" t="s">
        <v>184</v>
      </c>
      <c r="B81" s="8"/>
      <c r="C81" s="8"/>
      <c r="D81" s="9" t="s">
        <v>185</v>
      </c>
      <c r="E81" s="8" t="s">
        <v>6</v>
      </c>
      <c r="F81" s="10"/>
      <c r="G81" s="10">
        <v>0</v>
      </c>
      <c r="H81" s="10">
        <f>G81*F81</f>
        <v>0</v>
      </c>
      <c r="I81" s="10"/>
      <c r="J81" s="10">
        <f>I81*F81</f>
        <v>0</v>
      </c>
      <c r="K81" s="10">
        <f t="shared" si="0"/>
        <v>0</v>
      </c>
    </row>
    <row r="82" spans="1:11" x14ac:dyDescent="0.25">
      <c r="A82" s="3" t="s">
        <v>186</v>
      </c>
      <c r="B82" s="3" t="s">
        <v>10</v>
      </c>
      <c r="C82" s="3" t="s">
        <v>187</v>
      </c>
      <c r="D82" s="4" t="s">
        <v>188</v>
      </c>
      <c r="E82" s="3" t="s">
        <v>17</v>
      </c>
      <c r="F82" s="2">
        <v>284.47999999999996</v>
      </c>
      <c r="G82" s="2">
        <v>2.12</v>
      </c>
      <c r="H82" s="2">
        <f>G82*F82</f>
        <v>603.09759999999994</v>
      </c>
      <c r="I82" s="2">
        <v>1.2</v>
      </c>
      <c r="J82" s="2">
        <f>I82*F82</f>
        <v>341.37599999999992</v>
      </c>
      <c r="K82" s="2">
        <f t="shared" si="0"/>
        <v>944.47359999999981</v>
      </c>
    </row>
    <row r="83" spans="1:11" x14ac:dyDescent="0.25">
      <c r="A83" s="3" t="s">
        <v>189</v>
      </c>
      <c r="B83" s="3" t="s">
        <v>10</v>
      </c>
      <c r="C83" s="3" t="s">
        <v>190</v>
      </c>
      <c r="D83" s="4" t="s">
        <v>191</v>
      </c>
      <c r="E83" s="3" t="s">
        <v>17</v>
      </c>
      <c r="F83" s="2">
        <v>284.47999999999996</v>
      </c>
      <c r="G83" s="2">
        <v>10.27</v>
      </c>
      <c r="H83" s="2">
        <f>G83*F83</f>
        <v>2921.6095999999993</v>
      </c>
      <c r="I83" s="2">
        <v>5.5</v>
      </c>
      <c r="J83" s="2">
        <f>I83*F83</f>
        <v>1564.6399999999999</v>
      </c>
      <c r="K83" s="2">
        <f t="shared" ref="K83:K86" si="5">J83+H83</f>
        <v>4486.2495999999992</v>
      </c>
    </row>
    <row r="84" spans="1:11" ht="30" x14ac:dyDescent="0.25">
      <c r="A84" s="3" t="s">
        <v>192</v>
      </c>
      <c r="B84" s="3" t="s">
        <v>10</v>
      </c>
      <c r="C84" s="3" t="s">
        <v>193</v>
      </c>
      <c r="D84" s="4" t="s">
        <v>194</v>
      </c>
      <c r="E84" s="3" t="s">
        <v>17</v>
      </c>
      <c r="F84" s="2">
        <v>284.47999999999996</v>
      </c>
      <c r="G84" s="2">
        <v>7.8000000000000007</v>
      </c>
      <c r="H84" s="2">
        <f>G84*F84</f>
        <v>2218.944</v>
      </c>
      <c r="I84" s="2">
        <v>12.8</v>
      </c>
      <c r="J84" s="2">
        <f>I84*F84</f>
        <v>3641.3439999999996</v>
      </c>
      <c r="K84" s="2">
        <f t="shared" si="5"/>
        <v>5860.2879999999996</v>
      </c>
    </row>
    <row r="85" spans="1:11" s="6" customFormat="1" x14ac:dyDescent="0.25">
      <c r="A85" s="8"/>
      <c r="B85" s="8"/>
      <c r="C85" s="8"/>
      <c r="D85" s="8" t="s">
        <v>205</v>
      </c>
      <c r="E85" s="8"/>
      <c r="F85" s="10"/>
      <c r="G85" s="10"/>
      <c r="H85" s="10">
        <f>SUM(H81:H84)</f>
        <v>5743.6511999999993</v>
      </c>
      <c r="I85" s="10"/>
      <c r="J85" s="10">
        <f>SUM(J81:J84)</f>
        <v>5547.36</v>
      </c>
      <c r="K85" s="10">
        <f t="shared" si="5"/>
        <v>11291.011199999999</v>
      </c>
    </row>
    <row r="86" spans="1:11" s="6" customFormat="1" x14ac:dyDescent="0.25">
      <c r="A86" s="8"/>
      <c r="B86" s="8"/>
      <c r="C86" s="8"/>
      <c r="D86" s="8" t="s">
        <v>208</v>
      </c>
      <c r="E86" s="8"/>
      <c r="F86" s="10"/>
      <c r="G86" s="10"/>
      <c r="H86" s="10">
        <f>H85+H80+H67+H57+H47+H41+H36+H31+H25+H21+H16+H52</f>
        <v>157930.49919999996</v>
      </c>
      <c r="I86" s="10"/>
      <c r="J86" s="10">
        <f>J85+J80+J67+J57+J47+J41+J36+J31+J25+J21+J16+J52</f>
        <v>66186.504360000006</v>
      </c>
      <c r="K86" s="10">
        <f t="shared" si="5"/>
        <v>224117.00355999998</v>
      </c>
    </row>
    <row r="89" spans="1:11" x14ac:dyDescent="0.25">
      <c r="C89" s="6" t="s">
        <v>226</v>
      </c>
    </row>
    <row r="90" spans="1:11" x14ac:dyDescent="0.25">
      <c r="C90" s="6" t="s">
        <v>227</v>
      </c>
    </row>
    <row r="92" spans="1:11" x14ac:dyDescent="0.25">
      <c r="E92" s="11" t="s">
        <v>209</v>
      </c>
    </row>
    <row r="94" spans="1:11" x14ac:dyDescent="0.25">
      <c r="D94" s="11" t="s">
        <v>210</v>
      </c>
      <c r="F94" s="12" t="s">
        <v>211</v>
      </c>
    </row>
  </sheetData>
  <mergeCells count="10">
    <mergeCell ref="G9:H9"/>
    <mergeCell ref="I9:J9"/>
    <mergeCell ref="K9:K10"/>
    <mergeCell ref="A1:K1"/>
    <mergeCell ref="A9:A10"/>
    <mergeCell ref="B9:B10"/>
    <mergeCell ref="C9:C10"/>
    <mergeCell ref="D9:D10"/>
    <mergeCell ref="E9:E10"/>
    <mergeCell ref="F9:F10"/>
  </mergeCells>
  <pageMargins left="0.51181102362204722" right="0.51181102362204722" top="0.78740157480314965" bottom="0.78740157480314965" header="0.31496062992125984" footer="0.31496062992125984"/>
  <pageSetup paperSize="9" scale="78" orientation="landscape" horizontalDpi="0" verticalDpi="0" r:id="rId1"/>
  <headerFooter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workbookViewId="0">
      <selection activeCell="D28" sqref="D28"/>
    </sheetView>
  </sheetViews>
  <sheetFormatPr defaultRowHeight="15" x14ac:dyDescent="0.25"/>
  <cols>
    <col min="2" max="2" width="29.7109375" customWidth="1"/>
    <col min="3" max="3" width="15.28515625" style="16" customWidth="1"/>
    <col min="4" max="4" width="8.28515625" style="13" customWidth="1"/>
    <col min="5" max="5" width="15.28515625" style="16" customWidth="1"/>
    <col min="6" max="6" width="8.28515625" style="13" customWidth="1"/>
    <col min="7" max="7" width="15.28515625" style="16" customWidth="1"/>
    <col min="8" max="8" width="8.28515625" style="13" customWidth="1"/>
    <col min="9" max="9" width="15.28515625" style="16" customWidth="1"/>
    <col min="10" max="10" width="8.28515625" style="13" customWidth="1"/>
    <col min="11" max="11" width="15.28515625" style="16" customWidth="1"/>
    <col min="12" max="12" width="8.28515625" style="13" customWidth="1"/>
    <col min="13" max="13" width="15.28515625" style="16" customWidth="1"/>
  </cols>
  <sheetData>
    <row r="1" spans="1:13" ht="21" x14ac:dyDescent="0.35">
      <c r="A1" s="26" t="s">
        <v>225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3" spans="1:13" x14ac:dyDescent="0.25">
      <c r="A3" s="6" t="s">
        <v>195</v>
      </c>
    </row>
    <row r="4" spans="1:13" x14ac:dyDescent="0.25">
      <c r="A4" s="6" t="s">
        <v>196</v>
      </c>
    </row>
    <row r="5" spans="1:13" x14ac:dyDescent="0.25">
      <c r="A5" s="6" t="s">
        <v>197</v>
      </c>
    </row>
    <row r="6" spans="1:13" x14ac:dyDescent="0.25">
      <c r="A6" s="7" t="s">
        <v>203</v>
      </c>
    </row>
    <row r="7" spans="1:13" x14ac:dyDescent="0.25">
      <c r="A7" s="7" t="s">
        <v>204</v>
      </c>
    </row>
    <row r="9" spans="1:13" ht="15" customHeight="1" x14ac:dyDescent="0.25">
      <c r="A9" s="22" t="s">
        <v>0</v>
      </c>
      <c r="B9" s="22" t="s">
        <v>3</v>
      </c>
      <c r="C9" s="27" t="s">
        <v>202</v>
      </c>
      <c r="D9" s="25" t="s">
        <v>218</v>
      </c>
      <c r="E9" s="25"/>
      <c r="F9" s="25" t="s">
        <v>221</v>
      </c>
      <c r="G9" s="25"/>
      <c r="H9" s="25" t="s">
        <v>222</v>
      </c>
      <c r="I9" s="25"/>
      <c r="J9" s="25" t="s">
        <v>223</v>
      </c>
      <c r="K9" s="25"/>
      <c r="L9" s="25" t="s">
        <v>224</v>
      </c>
      <c r="M9" s="25"/>
    </row>
    <row r="10" spans="1:13" x14ac:dyDescent="0.25">
      <c r="A10" s="22"/>
      <c r="B10" s="22" t="s">
        <v>6</v>
      </c>
      <c r="C10" s="27"/>
      <c r="D10" s="14" t="s">
        <v>219</v>
      </c>
      <c r="E10" s="17" t="s">
        <v>220</v>
      </c>
      <c r="F10" s="14" t="s">
        <v>219</v>
      </c>
      <c r="G10" s="17" t="s">
        <v>220</v>
      </c>
      <c r="H10" s="14" t="s">
        <v>219</v>
      </c>
      <c r="I10" s="17" t="s">
        <v>220</v>
      </c>
      <c r="J10" s="14" t="s">
        <v>219</v>
      </c>
      <c r="K10" s="17" t="s">
        <v>220</v>
      </c>
      <c r="L10" s="14" t="s">
        <v>219</v>
      </c>
      <c r="M10" s="17" t="s">
        <v>220</v>
      </c>
    </row>
    <row r="11" spans="1:13" x14ac:dyDescent="0.25">
      <c r="A11" s="3"/>
      <c r="B11" s="4"/>
      <c r="C11" s="17"/>
      <c r="D11" s="14"/>
      <c r="E11" s="17"/>
      <c r="F11" s="14"/>
      <c r="G11" s="17"/>
      <c r="H11" s="14"/>
      <c r="I11" s="17"/>
      <c r="J11" s="14"/>
      <c r="K11" s="17"/>
      <c r="L11" s="14"/>
      <c r="M11" s="17"/>
    </row>
    <row r="12" spans="1:13" s="6" customFormat="1" x14ac:dyDescent="0.25">
      <c r="A12" s="20" t="s">
        <v>7</v>
      </c>
      <c r="B12" s="9" t="s">
        <v>8</v>
      </c>
      <c r="C12" s="18">
        <v>3271.5332000000008</v>
      </c>
      <c r="D12" s="15">
        <v>1</v>
      </c>
      <c r="E12" s="18">
        <f>D12*C12</f>
        <v>3271.5332000000008</v>
      </c>
      <c r="F12" s="15"/>
      <c r="G12" s="18">
        <f>F12*C12</f>
        <v>0</v>
      </c>
      <c r="H12" s="15"/>
      <c r="I12" s="18">
        <f>H12*C12</f>
        <v>0</v>
      </c>
      <c r="J12" s="15"/>
      <c r="K12" s="18">
        <f>J12*C12</f>
        <v>0</v>
      </c>
      <c r="L12" s="15">
        <f>D12+F12+H12+J12</f>
        <v>1</v>
      </c>
      <c r="M12" s="18">
        <f>E12+G12+I12+K12</f>
        <v>3271.5332000000008</v>
      </c>
    </row>
    <row r="13" spans="1:13" s="6" customFormat="1" x14ac:dyDescent="0.25">
      <c r="A13" s="20" t="s">
        <v>22</v>
      </c>
      <c r="B13" s="9" t="s">
        <v>23</v>
      </c>
      <c r="C13" s="18">
        <v>9555.8673599999984</v>
      </c>
      <c r="D13" s="15">
        <v>1</v>
      </c>
      <c r="E13" s="18">
        <f t="shared" ref="E13:E23" si="0">D13*C13</f>
        <v>9555.8673599999984</v>
      </c>
      <c r="F13" s="15"/>
      <c r="G13" s="18">
        <f t="shared" ref="G13:G23" si="1">F13*C13</f>
        <v>0</v>
      </c>
      <c r="H13" s="15"/>
      <c r="I13" s="18">
        <f t="shared" ref="I13:I23" si="2">H13*C13</f>
        <v>0</v>
      </c>
      <c r="J13" s="15"/>
      <c r="K13" s="18">
        <f t="shared" ref="K13:K23" si="3">J13*C13</f>
        <v>0</v>
      </c>
      <c r="L13" s="15">
        <f t="shared" ref="L13:L24" si="4">D13+F13+H13+J13</f>
        <v>1</v>
      </c>
      <c r="M13" s="18">
        <f t="shared" ref="M13:M23" si="5">E13+G13+I13+K13</f>
        <v>9555.8673599999984</v>
      </c>
    </row>
    <row r="14" spans="1:13" s="6" customFormat="1" x14ac:dyDescent="0.25">
      <c r="A14" s="20" t="s">
        <v>34</v>
      </c>
      <c r="B14" s="9" t="s">
        <v>35</v>
      </c>
      <c r="C14" s="18">
        <v>14594.665499999999</v>
      </c>
      <c r="D14" s="15">
        <v>0.8</v>
      </c>
      <c r="E14" s="18">
        <f t="shared" si="0"/>
        <v>11675.732400000001</v>
      </c>
      <c r="F14" s="15">
        <v>0.2</v>
      </c>
      <c r="G14" s="18">
        <f t="shared" si="1"/>
        <v>2918.9331000000002</v>
      </c>
      <c r="H14" s="15"/>
      <c r="I14" s="18">
        <f t="shared" si="2"/>
        <v>0</v>
      </c>
      <c r="J14" s="15"/>
      <c r="K14" s="18">
        <f t="shared" si="3"/>
        <v>0</v>
      </c>
      <c r="L14" s="15">
        <f t="shared" si="4"/>
        <v>1</v>
      </c>
      <c r="M14" s="18">
        <f t="shared" si="5"/>
        <v>14594.665500000001</v>
      </c>
    </row>
    <row r="15" spans="1:13" s="6" customFormat="1" x14ac:dyDescent="0.25">
      <c r="A15" s="20" t="s">
        <v>43</v>
      </c>
      <c r="B15" s="9" t="s">
        <v>44</v>
      </c>
      <c r="C15" s="18">
        <v>15484.0844</v>
      </c>
      <c r="D15" s="15">
        <v>0.3</v>
      </c>
      <c r="E15" s="18">
        <f t="shared" si="0"/>
        <v>4645.2253199999996</v>
      </c>
      <c r="F15" s="15">
        <v>0.7</v>
      </c>
      <c r="G15" s="18">
        <f t="shared" si="1"/>
        <v>10838.859079999998</v>
      </c>
      <c r="H15" s="15"/>
      <c r="I15" s="18">
        <f t="shared" si="2"/>
        <v>0</v>
      </c>
      <c r="J15" s="15"/>
      <c r="K15" s="18">
        <f t="shared" si="3"/>
        <v>0</v>
      </c>
      <c r="L15" s="15">
        <f t="shared" si="4"/>
        <v>1</v>
      </c>
      <c r="M15" s="18">
        <f t="shared" si="5"/>
        <v>15484.084399999998</v>
      </c>
    </row>
    <row r="16" spans="1:13" s="6" customFormat="1" x14ac:dyDescent="0.25">
      <c r="A16" s="20" t="s">
        <v>57</v>
      </c>
      <c r="B16" s="9" t="s">
        <v>58</v>
      </c>
      <c r="C16" s="18">
        <v>12218.737500000001</v>
      </c>
      <c r="D16" s="15">
        <v>0.5</v>
      </c>
      <c r="E16" s="18">
        <f t="shared" si="0"/>
        <v>6109.3687500000005</v>
      </c>
      <c r="F16" s="15">
        <v>0.5</v>
      </c>
      <c r="G16" s="18">
        <f t="shared" si="1"/>
        <v>6109.3687500000005</v>
      </c>
      <c r="H16" s="15"/>
      <c r="I16" s="18">
        <f t="shared" si="2"/>
        <v>0</v>
      </c>
      <c r="J16" s="15"/>
      <c r="K16" s="18">
        <f t="shared" si="3"/>
        <v>0</v>
      </c>
      <c r="L16" s="15">
        <f t="shared" si="4"/>
        <v>1</v>
      </c>
      <c r="M16" s="18">
        <f t="shared" si="5"/>
        <v>12218.737500000001</v>
      </c>
    </row>
    <row r="17" spans="1:13" s="6" customFormat="1" x14ac:dyDescent="0.25">
      <c r="A17" s="20" t="s">
        <v>68</v>
      </c>
      <c r="B17" s="9" t="s">
        <v>69</v>
      </c>
      <c r="C17" s="18">
        <v>18086.924799999997</v>
      </c>
      <c r="D17" s="15">
        <v>0.15</v>
      </c>
      <c r="E17" s="18">
        <f t="shared" si="0"/>
        <v>2713.0387199999996</v>
      </c>
      <c r="F17" s="15">
        <v>0.55000000000000004</v>
      </c>
      <c r="G17" s="18">
        <f t="shared" si="1"/>
        <v>9947.8086399999993</v>
      </c>
      <c r="H17" s="15">
        <v>0.3</v>
      </c>
      <c r="I17" s="18">
        <f t="shared" si="2"/>
        <v>5426.0774399999991</v>
      </c>
      <c r="J17" s="15"/>
      <c r="K17" s="18">
        <f t="shared" si="3"/>
        <v>0</v>
      </c>
      <c r="L17" s="15">
        <f t="shared" si="4"/>
        <v>1</v>
      </c>
      <c r="M17" s="18">
        <f t="shared" si="5"/>
        <v>18086.924800000001</v>
      </c>
    </row>
    <row r="18" spans="1:13" s="6" customFormat="1" x14ac:dyDescent="0.25">
      <c r="A18" s="20" t="s">
        <v>80</v>
      </c>
      <c r="B18" s="9" t="s">
        <v>81</v>
      </c>
      <c r="C18" s="18">
        <v>28422.959999999995</v>
      </c>
      <c r="D18" s="15"/>
      <c r="E18" s="18">
        <f t="shared" si="0"/>
        <v>0</v>
      </c>
      <c r="F18" s="15">
        <v>0.35</v>
      </c>
      <c r="G18" s="18">
        <f t="shared" si="1"/>
        <v>9948.0359999999982</v>
      </c>
      <c r="H18" s="15">
        <v>0.65</v>
      </c>
      <c r="I18" s="18">
        <f t="shared" si="2"/>
        <v>18474.923999999999</v>
      </c>
      <c r="J18" s="15"/>
      <c r="K18" s="18">
        <f t="shared" si="3"/>
        <v>0</v>
      </c>
      <c r="L18" s="15">
        <f t="shared" si="4"/>
        <v>1</v>
      </c>
      <c r="M18" s="18">
        <f t="shared" si="5"/>
        <v>28422.959999999999</v>
      </c>
    </row>
    <row r="19" spans="1:13" s="6" customFormat="1" x14ac:dyDescent="0.25">
      <c r="A19" s="20" t="s">
        <v>96</v>
      </c>
      <c r="B19" s="9" t="s">
        <v>97</v>
      </c>
      <c r="C19" s="18">
        <v>13885.319600000001</v>
      </c>
      <c r="D19" s="15"/>
      <c r="E19" s="18">
        <f t="shared" si="0"/>
        <v>0</v>
      </c>
      <c r="F19" s="15"/>
      <c r="G19" s="18">
        <f t="shared" si="1"/>
        <v>0</v>
      </c>
      <c r="H19" s="15">
        <v>0.3</v>
      </c>
      <c r="I19" s="18">
        <f t="shared" si="2"/>
        <v>4165.5958799999999</v>
      </c>
      <c r="J19" s="15">
        <v>0.7</v>
      </c>
      <c r="K19" s="18">
        <f t="shared" si="3"/>
        <v>9719.72372</v>
      </c>
      <c r="L19" s="15">
        <f t="shared" si="4"/>
        <v>1</v>
      </c>
      <c r="M19" s="18">
        <f t="shared" si="5"/>
        <v>13885.319599999999</v>
      </c>
    </row>
    <row r="20" spans="1:13" s="6" customFormat="1" x14ac:dyDescent="0.25">
      <c r="A20" s="20" t="s">
        <v>109</v>
      </c>
      <c r="B20" s="9" t="s">
        <v>110</v>
      </c>
      <c r="C20" s="18">
        <v>53382.9</v>
      </c>
      <c r="D20" s="15"/>
      <c r="E20" s="18">
        <f t="shared" si="0"/>
        <v>0</v>
      </c>
      <c r="F20" s="15"/>
      <c r="G20" s="18">
        <f t="shared" si="1"/>
        <v>0</v>
      </c>
      <c r="H20" s="15">
        <v>0.3</v>
      </c>
      <c r="I20" s="18">
        <f t="shared" si="2"/>
        <v>16014.869999999999</v>
      </c>
      <c r="J20" s="15">
        <v>0.7</v>
      </c>
      <c r="K20" s="18">
        <f t="shared" si="3"/>
        <v>37368.03</v>
      </c>
      <c r="L20" s="15">
        <f t="shared" si="4"/>
        <v>1</v>
      </c>
      <c r="M20" s="18">
        <f t="shared" si="5"/>
        <v>53382.899999999994</v>
      </c>
    </row>
    <row r="21" spans="1:13" s="6" customFormat="1" x14ac:dyDescent="0.25">
      <c r="A21" s="20" t="s">
        <v>121</v>
      </c>
      <c r="B21" s="9" t="s">
        <v>122</v>
      </c>
      <c r="C21" s="18">
        <v>10733.41</v>
      </c>
      <c r="D21" s="15">
        <v>0.25</v>
      </c>
      <c r="E21" s="18">
        <f t="shared" si="0"/>
        <v>2683.3525</v>
      </c>
      <c r="F21" s="15">
        <v>0.2</v>
      </c>
      <c r="G21" s="18">
        <f t="shared" si="1"/>
        <v>2146.6820000000002</v>
      </c>
      <c r="H21" s="15">
        <v>0.3</v>
      </c>
      <c r="I21" s="18">
        <f t="shared" si="2"/>
        <v>3220.0229999999997</v>
      </c>
      <c r="J21" s="15">
        <v>0.25</v>
      </c>
      <c r="K21" s="18">
        <f t="shared" si="3"/>
        <v>2683.3525</v>
      </c>
      <c r="L21" s="15">
        <f t="shared" si="4"/>
        <v>1</v>
      </c>
      <c r="M21" s="18">
        <f t="shared" si="5"/>
        <v>10733.41</v>
      </c>
    </row>
    <row r="22" spans="1:13" s="6" customFormat="1" x14ac:dyDescent="0.25">
      <c r="A22" s="20" t="s">
        <v>149</v>
      </c>
      <c r="B22" s="9" t="s">
        <v>150</v>
      </c>
      <c r="C22" s="18">
        <v>33189.589999999997</v>
      </c>
      <c r="D22" s="15">
        <v>0.25</v>
      </c>
      <c r="E22" s="18">
        <f t="shared" si="0"/>
        <v>8297.3974999999991</v>
      </c>
      <c r="F22" s="15">
        <v>0.25</v>
      </c>
      <c r="G22" s="18">
        <f t="shared" si="1"/>
        <v>8297.3974999999991</v>
      </c>
      <c r="H22" s="15">
        <v>0.25</v>
      </c>
      <c r="I22" s="18">
        <f t="shared" si="2"/>
        <v>8297.3974999999991</v>
      </c>
      <c r="J22" s="15">
        <v>0.25</v>
      </c>
      <c r="K22" s="18">
        <f t="shared" si="3"/>
        <v>8297.3974999999991</v>
      </c>
      <c r="L22" s="15">
        <f t="shared" si="4"/>
        <v>1</v>
      </c>
      <c r="M22" s="18">
        <f t="shared" si="5"/>
        <v>33189.589999999997</v>
      </c>
    </row>
    <row r="23" spans="1:13" s="6" customFormat="1" x14ac:dyDescent="0.25">
      <c r="A23" s="20" t="s">
        <v>184</v>
      </c>
      <c r="B23" s="9" t="s">
        <v>185</v>
      </c>
      <c r="C23" s="18">
        <v>11291.011199999999</v>
      </c>
      <c r="D23" s="15"/>
      <c r="E23" s="18">
        <f t="shared" si="0"/>
        <v>0</v>
      </c>
      <c r="F23" s="15"/>
      <c r="G23" s="18">
        <f t="shared" si="1"/>
        <v>0</v>
      </c>
      <c r="H23" s="15">
        <v>0.3</v>
      </c>
      <c r="I23" s="18">
        <f t="shared" si="2"/>
        <v>3387.3033599999994</v>
      </c>
      <c r="J23" s="15">
        <v>0.7</v>
      </c>
      <c r="K23" s="18">
        <f t="shared" si="3"/>
        <v>7903.7078399999991</v>
      </c>
      <c r="L23" s="15">
        <f t="shared" si="4"/>
        <v>1</v>
      </c>
      <c r="M23" s="18">
        <f t="shared" si="5"/>
        <v>11291.011199999999</v>
      </c>
    </row>
    <row r="24" spans="1:13" s="6" customFormat="1" x14ac:dyDescent="0.25">
      <c r="A24" s="8"/>
      <c r="B24" s="8" t="s">
        <v>208</v>
      </c>
      <c r="C24" s="18">
        <f>SUM(C12:C23)</f>
        <v>224117.00356000001</v>
      </c>
      <c r="D24" s="19">
        <f>E24/$C$24</f>
        <v>0.21841946381767874</v>
      </c>
      <c r="E24" s="18">
        <f>SUM(E12:E23)</f>
        <v>48951.515749999999</v>
      </c>
      <c r="F24" s="19">
        <f>G24/$C$24</f>
        <v>0.22402175770906504</v>
      </c>
      <c r="G24" s="18">
        <f>SUM(G12:G23)</f>
        <v>50207.085069999994</v>
      </c>
      <c r="H24" s="19">
        <f>I24/$C$24</f>
        <v>0.26319373471459234</v>
      </c>
      <c r="I24" s="18">
        <f>SUM(I12:I23)</f>
        <v>58986.191179999994</v>
      </c>
      <c r="J24" s="19">
        <f>K24/$C$24</f>
        <v>0.29436504375866374</v>
      </c>
      <c r="K24" s="18">
        <f>SUM(K12:K23)</f>
        <v>65972.211559999996</v>
      </c>
      <c r="L24" s="19">
        <f t="shared" si="4"/>
        <v>1</v>
      </c>
      <c r="M24" s="18">
        <f>SUM(M12:M23)</f>
        <v>224117.00355999998</v>
      </c>
    </row>
    <row r="27" spans="1:13" x14ac:dyDescent="0.25">
      <c r="D27" s="11" t="s">
        <v>209</v>
      </c>
    </row>
    <row r="28" spans="1:13" x14ac:dyDescent="0.25">
      <c r="B28" s="1"/>
    </row>
    <row r="29" spans="1:13" x14ac:dyDescent="0.25">
      <c r="B29" s="1"/>
    </row>
    <row r="32" spans="1:13" x14ac:dyDescent="0.25">
      <c r="B32" s="11" t="s">
        <v>210</v>
      </c>
    </row>
    <row r="33" spans="6:6" x14ac:dyDescent="0.25">
      <c r="F33" s="12" t="s">
        <v>211</v>
      </c>
    </row>
  </sheetData>
  <mergeCells count="9">
    <mergeCell ref="A1:M1"/>
    <mergeCell ref="A9:A10"/>
    <mergeCell ref="B9:B10"/>
    <mergeCell ref="C9:C10"/>
    <mergeCell ref="D9:E9"/>
    <mergeCell ref="F9:G9"/>
    <mergeCell ref="H9:I9"/>
    <mergeCell ref="J9:K9"/>
    <mergeCell ref="L9:M9"/>
  </mergeCells>
  <pageMargins left="0.51181102362204722" right="0.51181102362204722" top="0.78740157480314965" bottom="0.78740157480314965" header="0.31496062992125984" footer="0.31496062992125984"/>
  <pageSetup paperSize="9" scale="78" orientation="landscape" horizontalDpi="0" verticalDpi="0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PROPOSTA</vt:lpstr>
      <vt:lpstr>ORCAMENTO</vt:lpstr>
      <vt:lpstr>CRONOGRAMA</vt:lpstr>
      <vt:lpstr>CRONOGRAMA!Titulos_de_impressao</vt:lpstr>
      <vt:lpstr>ORCAMENTO!Titulos_de_impressao</vt:lpstr>
      <vt:lpstr>PROPOSTA!Titulos_de_impressao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2023-02-23T18:06:24Z</cp:lastPrinted>
  <dcterms:created xsi:type="dcterms:W3CDTF">2023-02-15T17:49:00Z</dcterms:created>
  <dcterms:modified xsi:type="dcterms:W3CDTF">2023-02-23T19:41:16Z</dcterms:modified>
</cp:coreProperties>
</file>